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'bs'!$A$1:$D$66</definedName>
    <definedName name="_xlnm.Print_Area" localSheetId="3">'cashflow'!$A$1:$I$80</definedName>
    <definedName name="_xlnm.Print_Area" localSheetId="2">'equity'!$A$1:$J$47</definedName>
    <definedName name="_xlnm.Print_Area" localSheetId="1">'pl'!$A$1:$F$51</definedName>
    <definedName name="Z_06045993_1E86_494F_BA6E_967D3BBA4E29_.wvu.Cols" localSheetId="1" hidden="1">'pl'!#REF!</definedName>
    <definedName name="Z_06045993_1E86_494F_BA6E_967D3BBA4E29_.wvu.PrintArea" localSheetId="0" hidden="1">'bs'!$A$1:$D$66</definedName>
    <definedName name="Z_06045993_1E86_494F_BA6E_967D3BBA4E29_.wvu.PrintArea" localSheetId="3" hidden="1">'cashflow'!$A$1:$I$80</definedName>
    <definedName name="Z_06045993_1E86_494F_BA6E_967D3BBA4E29_.wvu.PrintArea" localSheetId="2" hidden="1">'equity'!$A$1:$J$47</definedName>
    <definedName name="Z_06045993_1E86_494F_BA6E_967D3BBA4E29_.wvu.PrintArea" localSheetId="1" hidden="1">'pl'!$A$1:$F$51</definedName>
    <definedName name="Z_06045993_1E86_494F_BA6E_967D3BBA4E29_.wvu.Rows" localSheetId="0" hidden="1">'bs'!$21:$22,'bs'!$29:$29</definedName>
    <definedName name="Z_06045993_1E86_494F_BA6E_967D3BBA4E29_.wvu.Rows" localSheetId="3" hidden="1">'cashflow'!$18:$19,'cashflow'!$24:$27,'cashflow'!$30:$31,'cashflow'!$52:$53</definedName>
    <definedName name="Z_4287D9C2_9741_46F7_BBBC_2B7F7CEA5971_.wvu.PrintArea" localSheetId="0" hidden="1">'bs'!$A$1:$D$66</definedName>
    <definedName name="Z_4287D9C2_9741_46F7_BBBC_2B7F7CEA5971_.wvu.PrintArea" localSheetId="3" hidden="1">'cashflow'!$A$1:$I$80</definedName>
    <definedName name="Z_4287D9C2_9741_46F7_BBBC_2B7F7CEA5971_.wvu.PrintArea" localSheetId="2" hidden="1">'equity'!$A$1:$J$47</definedName>
    <definedName name="Z_4287D9C2_9741_46F7_BBBC_2B7F7CEA5971_.wvu.PrintArea" localSheetId="1" hidden="1">'pl'!$A$1:$F$51</definedName>
    <definedName name="Z_4287D9C2_9741_46F7_BBBC_2B7F7CEA5971_.wvu.Rows" localSheetId="0" hidden="1">'bs'!$21:$22,'bs'!$29:$29</definedName>
    <definedName name="Z_4287D9C2_9741_46F7_BBBC_2B7F7CEA5971_.wvu.Rows" localSheetId="3" hidden="1">'cashflow'!$24:$25,'cashflow'!$30:$31</definedName>
  </definedNames>
  <calcPr fullCalcOnLoad="1"/>
</workbook>
</file>

<file path=xl/sharedStrings.xml><?xml version="1.0" encoding="utf-8"?>
<sst xmlns="http://schemas.openxmlformats.org/spreadsheetml/2006/main" count="171" uniqueCount="140">
  <si>
    <t>(Incorporated In Malaysia)</t>
  </si>
  <si>
    <t>Property, plant and equipment</t>
  </si>
  <si>
    <t>Inventories</t>
  </si>
  <si>
    <t>Trade receivables</t>
  </si>
  <si>
    <t>Other receivables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</si>
  <si>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</si>
  <si>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</si>
  <si>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</si>
  <si>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</si>
  <si>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</si>
  <si>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</si>
  <si>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</si>
  <si>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</si>
  <si>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</si>
  <si>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</si>
  <si>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</si>
  <si>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Share</t>
  </si>
  <si>
    <t>Revaluation</t>
  </si>
  <si>
    <t>buy- back</t>
  </si>
  <si>
    <t>reserve</t>
  </si>
  <si>
    <t>premium</t>
  </si>
  <si>
    <t>capital</t>
  </si>
  <si>
    <t>Total</t>
  </si>
  <si>
    <t>As at</t>
  </si>
  <si>
    <t>Unaudited</t>
  </si>
  <si>
    <t>(The figures have not been audited)</t>
  </si>
  <si>
    <t>INDIVIDUAL QUARTER</t>
  </si>
  <si>
    <t>CASH FLOWS FROM OPERATING ACTIVITIES</t>
  </si>
  <si>
    <t>Interest received</t>
  </si>
  <si>
    <t>Investment in associate</t>
  </si>
  <si>
    <t>CASH FLOWS FROM INVESTING ACTIVITIES</t>
  </si>
  <si>
    <t>CASH FLOWS FROM FINANCING ACTIVITIES</t>
  </si>
  <si>
    <t>Non-distributable</t>
  </si>
  <si>
    <t>Depreciation</t>
  </si>
  <si>
    <t>Interest income</t>
  </si>
  <si>
    <t>Receivables</t>
  </si>
  <si>
    <t>Payables</t>
  </si>
  <si>
    <t>Purchase of property, plant and equipment</t>
  </si>
  <si>
    <t>CASH AND CASH EQUIVALENTS AT END</t>
  </si>
  <si>
    <t>Adjustments for :</t>
  </si>
  <si>
    <t xml:space="preserve">CASH AND CASH EQUIVALENTS AT BEGINNING </t>
  </si>
  <si>
    <t>Short term accumulated compensated absences</t>
  </si>
  <si>
    <t>Cost of sales</t>
  </si>
  <si>
    <t>Other income</t>
  </si>
  <si>
    <t>Attributable to:</t>
  </si>
  <si>
    <t>ASSETS</t>
  </si>
  <si>
    <t>Current Assets</t>
  </si>
  <si>
    <t>Non-Current Assets</t>
  </si>
  <si>
    <t>TOTAL ASSETS</t>
  </si>
  <si>
    <t>EQUITY AND LIABILITIES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</si>
  <si>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</si>
  <si>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</si>
  <si>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</si>
  <si>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</si>
  <si>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</si>
  <si>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</si>
  <si>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</si>
  <si>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 xml:space="preserve">Total </t>
  </si>
  <si>
    <t>Equity</t>
  </si>
  <si>
    <t>Operating profit before working capital changes</t>
  </si>
  <si>
    <t>Tax payables</t>
  </si>
  <si>
    <t>Gross profit</t>
  </si>
  <si>
    <t>Selling and administrative expenses</t>
  </si>
  <si>
    <t>Tax paid</t>
  </si>
  <si>
    <t>Interests</t>
  </si>
  <si>
    <t>Basic and diluted (sen)</t>
  </si>
  <si>
    <t>Audited</t>
  </si>
  <si>
    <t>Investment properties</t>
  </si>
  <si>
    <t>Non-current assets classified as held for sale</t>
  </si>
  <si>
    <t>Borrowings</t>
  </si>
  <si>
    <t>Finance costs</t>
  </si>
  <si>
    <t>Interest paid</t>
  </si>
  <si>
    <t>Repayment of hire purchase creditor</t>
  </si>
  <si>
    <t>Interest expense</t>
  </si>
  <si>
    <t>Impairment of golf club membership</t>
  </si>
  <si>
    <t>CUMULATIVE QUARTERS</t>
  </si>
  <si>
    <t>Tax refundable</t>
  </si>
  <si>
    <t>Deferred tax assets</t>
  </si>
  <si>
    <t>Reversal of impairment losses on investment properties</t>
  </si>
  <si>
    <t>Plant and equipment written off</t>
  </si>
  <si>
    <t>Bad debts written off</t>
  </si>
  <si>
    <t>Proceeds from disposal of plant and equipment</t>
  </si>
  <si>
    <t>Profit before taxation</t>
  </si>
  <si>
    <t>At 1 Aug 2009</t>
  </si>
  <si>
    <t xml:space="preserve">CONDENSED CONSOLIDATED STATEMENT OF CHANGES IN EQUITY </t>
  </si>
  <si>
    <t>NET INCREASE IN CASH AND CASH EQUIVALENTS</t>
  </si>
  <si>
    <t xml:space="preserve">Retained </t>
  </si>
  <si>
    <t>(Accumulated</t>
  </si>
  <si>
    <t>losses)</t>
  </si>
  <si>
    <t>31.07.2010</t>
  </si>
  <si>
    <t>Inventories written off</t>
  </si>
  <si>
    <t>Provision for obsolete inventories</t>
  </si>
  <si>
    <t>Proceeds from disposal of assets held for sale</t>
  </si>
  <si>
    <t>Gain on disposal of plant and equipment</t>
  </si>
  <si>
    <t>Provision for doubtful debt</t>
  </si>
  <si>
    <t>Cash generated from operations</t>
  </si>
  <si>
    <t>Net cash from operating activities</t>
  </si>
  <si>
    <t>Increase in intangible asset</t>
  </si>
  <si>
    <t>Intangible asset</t>
  </si>
  <si>
    <t>Attributable  to Equity Holders of the Company</t>
  </si>
  <si>
    <t>Equity attributable to equity holders of the company</t>
  </si>
  <si>
    <t>equity holders of the company</t>
  </si>
  <si>
    <t>Equity holders of the company</t>
  </si>
  <si>
    <t>Distributable</t>
  </si>
  <si>
    <t xml:space="preserve">   OF THE YEAR</t>
  </si>
  <si>
    <t>3 Months Ended</t>
  </si>
  <si>
    <t>At 1 Aug 2010</t>
  </si>
  <si>
    <t>The condensed consolidated statement of changes in equity should be read in conjunction with the audited financial statements for the year ended 31 July 2010.</t>
  </si>
  <si>
    <t xml:space="preserve">Earnings per share attributable </t>
  </si>
  <si>
    <t>Share of loss of associate</t>
  </si>
  <si>
    <t>Net cash used in investing activities</t>
  </si>
  <si>
    <t>Decrease in trade financing</t>
  </si>
  <si>
    <t xml:space="preserve">   OF THE PERIOD</t>
  </si>
  <si>
    <t xml:space="preserve">CONDENSED CONSOLIDATED STATEMENT OF COMPREHENSIVE INCOME </t>
  </si>
  <si>
    <t>Profit before tax</t>
  </si>
  <si>
    <t>Profit for the period</t>
  </si>
  <si>
    <t>Total comprehensive income for the period</t>
  </si>
  <si>
    <t>Other comprehensive income for the period</t>
  </si>
  <si>
    <t>to equity holders of the company:</t>
  </si>
  <si>
    <t>The condensed consolidated statement of comprehensive income should be read in conjunction with the audited financial statements for the year ended 31 July 2010.</t>
  </si>
  <si>
    <t>CONDENSED CONSOLIDATED STATEMENT OF CASH FLOW</t>
  </si>
  <si>
    <t>The condensed consolidated statement of cash flow should be read in conjunction with the audited financial statements for the year ended 31 July 2010.</t>
  </si>
  <si>
    <t>Non-controlling interests</t>
  </si>
  <si>
    <t>Non-controlling Interests</t>
  </si>
  <si>
    <t>Non-controlling</t>
  </si>
  <si>
    <t>CONDENSED CONSOLIDATED STATEMENT OF FINANCIAL POSITION</t>
  </si>
  <si>
    <t>The condensed consolidated statement of financial position should be read in conjunction with the audited financial statements for the year ended 31 July 2010.</t>
  </si>
  <si>
    <t>6 Months Ended</t>
  </si>
  <si>
    <t>FOR THE QUARTER ENDED 31 JANUARY 2011</t>
  </si>
  <si>
    <t>31-Jan-11</t>
  </si>
  <si>
    <t>31-Jan-10</t>
  </si>
  <si>
    <t>At 31 Jan 2011</t>
  </si>
  <si>
    <t>At 31 Jan 2010</t>
  </si>
  <si>
    <t>6 months ended</t>
  </si>
  <si>
    <t>31.01.2011</t>
  </si>
  <si>
    <t>Gain on disposal of assets held for sale</t>
  </si>
  <si>
    <t>Drawdown of term loan</t>
  </si>
  <si>
    <t>profits/</t>
  </si>
  <si>
    <t>Unrealised loss/ (gain) on foreign exchange</t>
  </si>
  <si>
    <t>Net cash from/ (used in) financing activities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</si>
</sst>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  <numFmt numFmtId="178" formatCode="0.0%"/>
    <numFmt numFmtId="179" formatCode="_(* #,##0.0_);_(* \(#,##0.0\);_(* &quot;-&quot;_);_(@_)"/>
    <numFmt numFmtId="180" formatCode="_(* #,##0.00_);_(* \(#,##0.00\);_(* &quot;-&quot;_);_(@_)"/>
    <numFmt numFmtId="181" formatCode="0.00_);[Red]\(0.00\)"/>
    <numFmt numFmtId="182" formatCode="0.00_);\(0.00\)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0.00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Alignment="1" quotePrefix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38" fontId="5" fillId="0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/>
    </xf>
    <xf numFmtId="38" fontId="5" fillId="0" borderId="0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2" fontId="5" fillId="0" borderId="0" xfId="0" applyNumberFormat="1" applyFont="1" applyFill="1" applyBorder="1" applyAlignment="1">
      <alignment horizontal="right"/>
    </xf>
    <xf numFmtId="172" fontId="5" fillId="0" borderId="0" xfId="42" applyNumberFormat="1" applyFont="1" applyAlignment="1">
      <alignment horizontal="right" vertical="center"/>
    </xf>
    <xf numFmtId="172" fontId="5" fillId="0" borderId="0" xfId="0" applyNumberFormat="1" applyFont="1" applyFill="1" applyAlignment="1">
      <alignment vertical="center"/>
    </xf>
    <xf numFmtId="172" fontId="5" fillId="0" borderId="0" xfId="42" applyNumberFormat="1" applyFont="1" applyFill="1" applyBorder="1" applyAlignment="1">
      <alignment/>
    </xf>
    <xf numFmtId="172" fontId="5" fillId="0" borderId="0" xfId="42" applyNumberFormat="1" applyFont="1" applyFill="1" applyAlignment="1">
      <alignment/>
    </xf>
    <xf numFmtId="172" fontId="5" fillId="0" borderId="0" xfId="42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2" fontId="7" fillId="0" borderId="12" xfId="0" applyNumberFormat="1" applyFont="1" applyFill="1" applyBorder="1" applyAlignment="1">
      <alignment horizontal="right" vertical="center"/>
    </xf>
    <xf numFmtId="171" fontId="5" fillId="0" borderId="0" xfId="42" applyFont="1" applyFill="1" applyAlignment="1">
      <alignment horizontal="right"/>
    </xf>
    <xf numFmtId="41" fontId="5" fillId="0" borderId="0" xfId="42" applyNumberFormat="1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/>
    </xf>
    <xf numFmtId="172" fontId="7" fillId="0" borderId="12" xfId="0" applyNumberFormat="1" applyFont="1" applyBorder="1" applyAlignment="1">
      <alignment horizontal="right"/>
    </xf>
    <xf numFmtId="41" fontId="5" fillId="0" borderId="0" xfId="0" applyNumberFormat="1" applyFont="1" applyAlignment="1">
      <alignment/>
    </xf>
    <xf numFmtId="171" fontId="5" fillId="0" borderId="0" xfId="42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9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41" fontId="5" fillId="0" borderId="0" xfId="6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39" fontId="5" fillId="0" borderId="14" xfId="0" applyNumberFormat="1" applyFont="1" applyFill="1" applyBorder="1" applyAlignment="1">
      <alignment/>
    </xf>
    <xf numFmtId="41" fontId="5" fillId="0" borderId="0" xfId="42" applyNumberFormat="1" applyFont="1" applyFill="1" applyBorder="1" applyAlignment="1">
      <alignment/>
    </xf>
    <xf numFmtId="185" fontId="5" fillId="0" borderId="0" xfId="42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1" fontId="5" fillId="0" borderId="16" xfId="0" applyNumberFormat="1" applyFont="1" applyFill="1" applyBorder="1" applyAlignment="1">
      <alignment/>
    </xf>
    <xf numFmtId="41" fontId="5" fillId="0" borderId="14" xfId="0" applyNumberFormat="1" applyFont="1" applyFill="1" applyBorder="1" applyAlignment="1">
      <alignment/>
    </xf>
    <xf numFmtId="185" fontId="5" fillId="0" borderId="14" xfId="42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15" fontId="7" fillId="0" borderId="0" xfId="0" applyNumberFormat="1" applyFont="1" applyFill="1" applyBorder="1" applyAlignment="1" quotePrefix="1">
      <alignment horizontal="right"/>
    </xf>
    <xf numFmtId="15" fontId="7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vertical="justify" wrapText="1"/>
    </xf>
    <xf numFmtId="172" fontId="5" fillId="0" borderId="0" xfId="42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0" fontId="7" fillId="0" borderId="0" xfId="45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85725</xdr:rowOff>
    </xdr:from>
    <xdr:to>
      <xdr:col>3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2905125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85725</xdr:rowOff>
    </xdr:from>
    <xdr:to>
      <xdr:col>5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438650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7</xdr:row>
      <xdr:rowOff>76200</xdr:rowOff>
    </xdr:from>
    <xdr:to>
      <xdr:col>3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295525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7</xdr:row>
      <xdr:rowOff>95250</xdr:rowOff>
    </xdr:from>
    <xdr:to>
      <xdr:col>7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629275" y="1266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8</xdr:row>
      <xdr:rowOff>85725</xdr:rowOff>
    </xdr:from>
    <xdr:to>
      <xdr:col>6</xdr:col>
      <xdr:colOff>76200</xdr:colOff>
      <xdr:row>8</xdr:row>
      <xdr:rowOff>85725</xdr:rowOff>
    </xdr:to>
    <xdr:sp>
      <xdr:nvSpPr>
        <xdr:cNvPr id="5" name="Line 120"/>
        <xdr:cNvSpPr>
          <a:spLocks/>
        </xdr:cNvSpPr>
      </xdr:nvSpPr>
      <xdr:spPr>
        <a:xfrm flipH="1">
          <a:off x="4876800" y="1419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771525</xdr:colOff>
      <xdr:row>8</xdr:row>
      <xdr:rowOff>85725</xdr:rowOff>
    </xdr:from>
    <xdr:to>
      <xdr:col>7</xdr:col>
      <xdr:colOff>57150</xdr:colOff>
      <xdr:row>8</xdr:row>
      <xdr:rowOff>85725</xdr:rowOff>
    </xdr:to>
    <xdr:sp>
      <xdr:nvSpPr>
        <xdr:cNvPr id="6" name="Line 121"/>
        <xdr:cNvSpPr>
          <a:spLocks/>
        </xdr:cNvSpPr>
      </xdr:nvSpPr>
      <xdr:spPr>
        <a:xfrm>
          <a:off x="5705475" y="1419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view="pageBreakPreview" zoomScaleSheetLayoutView="100" zoomScalePageLayoutView="0" workbookViewId="0" topLeftCell="A33">
      <selection activeCell="H68" sqref="H68"/>
    </sheetView>
  </sheetViews>
  <sheetFormatPr defaultColWidth="9.140625" defaultRowHeight="12.75"/>
  <cols>
    <col min="1" max="1" width="45.7109375" style="1" customWidth="1"/>
    <col min="2" max="2" width="10.7109375" style="23" customWidth="1"/>
    <col min="3" max="3" width="5.7109375" style="23" customWidth="1"/>
    <col min="4" max="4" width="10.7109375" style="1" customWidth="1"/>
    <col min="5" max="16384" width="9.140625" style="1" customWidth="1"/>
  </cols>
  <sheetData>
    <row r="1" spans="1:4" ht="15.75">
      <c r="A1" s="87" t="s">
        <v>11</v>
      </c>
      <c r="B1" s="87"/>
      <c r="C1" s="87"/>
      <c r="D1" s="87"/>
    </row>
    <row r="2" spans="1:4" ht="12.75">
      <c r="A2" s="88" t="s">
        <v>0</v>
      </c>
      <c r="B2" s="88"/>
      <c r="C2" s="88"/>
      <c r="D2" s="88"/>
    </row>
    <row r="3" spans="1:4" ht="12.75">
      <c r="A3" s="89"/>
      <c r="B3" s="89"/>
      <c r="C3" s="89"/>
      <c r="D3" s="89"/>
    </row>
    <row r="4" spans="1:4" ht="12.75">
      <c r="A4" s="65"/>
      <c r="B4" s="65"/>
      <c r="C4" s="65"/>
      <c r="D4" s="65"/>
    </row>
    <row r="5" spans="1:4" ht="12.75">
      <c r="A5" s="89" t="s">
        <v>125</v>
      </c>
      <c r="B5" s="89"/>
      <c r="C5" s="89"/>
      <c r="D5" s="89"/>
    </row>
    <row r="6" spans="1:4" ht="12.75">
      <c r="A6" s="90" t="s">
        <v>13</v>
      </c>
      <c r="B6" s="90"/>
      <c r="C6" s="90"/>
      <c r="D6" s="90"/>
    </row>
    <row r="7" spans="1:4" ht="12.75">
      <c r="A7" s="2"/>
      <c r="B7" s="3"/>
      <c r="C7" s="3"/>
      <c r="D7" s="2"/>
    </row>
    <row r="8" spans="2:4" ht="12.75">
      <c r="B8" s="3"/>
      <c r="C8" s="3"/>
      <c r="D8" s="2"/>
    </row>
    <row r="9" spans="2:4" ht="6" customHeight="1">
      <c r="B9" s="70"/>
      <c r="C9" s="70"/>
      <c r="D9" s="70"/>
    </row>
    <row r="10" spans="2:5" ht="12.75">
      <c r="B10" s="76" t="s">
        <v>23</v>
      </c>
      <c r="C10" s="76"/>
      <c r="D10" s="76" t="s">
        <v>23</v>
      </c>
      <c r="E10" s="77"/>
    </row>
    <row r="11" spans="2:5" ht="12.75">
      <c r="B11" s="76" t="s">
        <v>134</v>
      </c>
      <c r="C11" s="76"/>
      <c r="D11" s="76" t="s">
        <v>89</v>
      </c>
      <c r="E11" s="77"/>
    </row>
    <row r="12" spans="2:5" ht="12.75">
      <c r="B12" s="76" t="s">
        <v>24</v>
      </c>
      <c r="C12" s="76"/>
      <c r="D12" s="76" t="s">
        <v>66</v>
      </c>
      <c r="E12" s="77"/>
    </row>
    <row r="13" spans="2:5" ht="12.75">
      <c r="B13" s="76" t="s">
        <v>14</v>
      </c>
      <c r="C13" s="76"/>
      <c r="D13" s="76" t="s">
        <v>14</v>
      </c>
      <c r="E13" s="77"/>
    </row>
    <row r="14" spans="2:4" ht="6" customHeight="1">
      <c r="B14" s="70"/>
      <c r="C14" s="70"/>
      <c r="D14" s="70"/>
    </row>
    <row r="15" spans="1:4" ht="12.75">
      <c r="A15" s="5" t="s">
        <v>45</v>
      </c>
      <c r="B15" s="70"/>
      <c r="C15" s="70"/>
      <c r="D15" s="70"/>
    </row>
    <row r="16" spans="1:4" ht="4.5" customHeight="1">
      <c r="A16" s="5"/>
      <c r="B16" s="70"/>
      <c r="C16" s="70"/>
      <c r="D16" s="70"/>
    </row>
    <row r="17" spans="1:4" ht="12.75">
      <c r="A17" s="5" t="s">
        <v>47</v>
      </c>
      <c r="B17" s="57"/>
      <c r="C17" s="57"/>
      <c r="D17" s="58"/>
    </row>
    <row r="18" spans="1:9" ht="12.75">
      <c r="A18" s="1" t="s">
        <v>1</v>
      </c>
      <c r="B18" s="57">
        <v>27650</v>
      </c>
      <c r="C18" s="57"/>
      <c r="D18" s="57">
        <v>18490</v>
      </c>
      <c r="F18" s="48"/>
      <c r="I18" s="48"/>
    </row>
    <row r="19" spans="1:9" ht="12.75">
      <c r="A19" s="1" t="s">
        <v>67</v>
      </c>
      <c r="B19" s="57">
        <v>1335</v>
      </c>
      <c r="C19" s="57"/>
      <c r="D19" s="57">
        <v>1860</v>
      </c>
      <c r="F19" s="48"/>
      <c r="I19" s="48"/>
    </row>
    <row r="20" spans="1:9" ht="12.75">
      <c r="A20" s="1" t="s">
        <v>98</v>
      </c>
      <c r="B20" s="57">
        <v>1550</v>
      </c>
      <c r="C20" s="57"/>
      <c r="D20" s="57">
        <v>496</v>
      </c>
      <c r="F20" s="48"/>
      <c r="I20" s="48"/>
    </row>
    <row r="21" spans="1:9" ht="12.75" hidden="1">
      <c r="A21" s="1" t="s">
        <v>29</v>
      </c>
      <c r="B21" s="57">
        <v>0</v>
      </c>
      <c r="C21" s="57"/>
      <c r="D21" s="57">
        <v>0</v>
      </c>
      <c r="F21" s="48"/>
      <c r="I21" s="48"/>
    </row>
    <row r="22" spans="1:9" ht="12.75" hidden="1">
      <c r="A22" s="1" t="s">
        <v>77</v>
      </c>
      <c r="B22" s="57">
        <v>0</v>
      </c>
      <c r="C22" s="57"/>
      <c r="D22" s="57">
        <v>0</v>
      </c>
      <c r="F22" s="48"/>
      <c r="I22" s="48"/>
    </row>
    <row r="23" spans="2:9" ht="12.75">
      <c r="B23" s="75">
        <f>SUM(B18:B22)</f>
        <v>30535</v>
      </c>
      <c r="C23" s="57"/>
      <c r="D23" s="75">
        <f>SUM(D18:D22)</f>
        <v>20846</v>
      </c>
      <c r="F23" s="48"/>
      <c r="I23" s="48"/>
    </row>
    <row r="24" spans="2:9" ht="7.5" customHeight="1">
      <c r="B24" s="57"/>
      <c r="C24" s="57"/>
      <c r="D24" s="57"/>
      <c r="F24" s="48"/>
      <c r="I24" s="48"/>
    </row>
    <row r="25" spans="1:9" ht="12.75">
      <c r="A25" s="5" t="s">
        <v>46</v>
      </c>
      <c r="B25" s="57"/>
      <c r="C25" s="57"/>
      <c r="D25" s="57"/>
      <c r="F25" s="48"/>
      <c r="I25" s="48"/>
    </row>
    <row r="26" spans="1:9" ht="12.75">
      <c r="A26" s="1" t="s">
        <v>2</v>
      </c>
      <c r="B26" s="57">
        <v>20170</v>
      </c>
      <c r="C26" s="57"/>
      <c r="D26" s="57">
        <v>20264</v>
      </c>
      <c r="E26" s="48"/>
      <c r="F26" s="48"/>
      <c r="I26" s="48"/>
    </row>
    <row r="27" spans="1:9" ht="12.75">
      <c r="A27" s="1" t="s">
        <v>3</v>
      </c>
      <c r="B27" s="57">
        <v>20575</v>
      </c>
      <c r="C27" s="57"/>
      <c r="D27" s="57">
        <v>25446</v>
      </c>
      <c r="E27" s="48"/>
      <c r="F27" s="48"/>
      <c r="I27" s="48"/>
    </row>
    <row r="28" spans="1:9" s="23" customFormat="1" ht="12.75">
      <c r="A28" s="23" t="s">
        <v>4</v>
      </c>
      <c r="B28" s="57">
        <v>748</v>
      </c>
      <c r="C28" s="57"/>
      <c r="D28" s="57">
        <v>2180</v>
      </c>
      <c r="E28" s="48"/>
      <c r="F28" s="48"/>
      <c r="I28" s="48"/>
    </row>
    <row r="29" spans="1:9" s="23" customFormat="1" ht="12.75" hidden="1">
      <c r="A29" s="23" t="s">
        <v>76</v>
      </c>
      <c r="B29" s="57">
        <v>0</v>
      </c>
      <c r="C29" s="57"/>
      <c r="D29" s="57">
        <v>0</v>
      </c>
      <c r="E29" s="48"/>
      <c r="F29" s="48"/>
      <c r="I29" s="48"/>
    </row>
    <row r="30" spans="1:9" s="23" customFormat="1" ht="12.75">
      <c r="A30" s="23" t="s">
        <v>5</v>
      </c>
      <c r="B30" s="57">
        <v>10116</v>
      </c>
      <c r="C30" s="57"/>
      <c r="D30" s="57">
        <v>8557</v>
      </c>
      <c r="E30" s="48"/>
      <c r="F30" s="48"/>
      <c r="I30" s="48"/>
    </row>
    <row r="31" spans="2:9" s="23" customFormat="1" ht="12.75">
      <c r="B31" s="75">
        <f>SUM(B26:B30)</f>
        <v>51609</v>
      </c>
      <c r="C31" s="57"/>
      <c r="D31" s="75">
        <f>SUM(D26:D30)</f>
        <v>56447</v>
      </c>
      <c r="F31" s="48"/>
      <c r="I31" s="48"/>
    </row>
    <row r="32" spans="2:9" s="23" customFormat="1" ht="12.75" customHeight="1">
      <c r="B32" s="57"/>
      <c r="C32" s="57"/>
      <c r="D32" s="57"/>
      <c r="F32" s="48"/>
      <c r="I32" s="48"/>
    </row>
    <row r="33" spans="1:9" s="23" customFormat="1" ht="12.75">
      <c r="A33" s="23" t="s">
        <v>68</v>
      </c>
      <c r="B33" s="57">
        <v>1599</v>
      </c>
      <c r="C33" s="57"/>
      <c r="D33" s="57">
        <v>1707</v>
      </c>
      <c r="F33" s="48"/>
      <c r="I33" s="48"/>
    </row>
    <row r="34" spans="2:9" s="23" customFormat="1" ht="4.5" customHeight="1">
      <c r="B34" s="78"/>
      <c r="C34" s="57"/>
      <c r="D34" s="78"/>
      <c r="F34" s="48"/>
      <c r="I34" s="48"/>
    </row>
    <row r="35" spans="1:9" s="23" customFormat="1" ht="13.5" thickBot="1">
      <c r="A35" s="39" t="s">
        <v>48</v>
      </c>
      <c r="B35" s="79">
        <f>+B33+B31+B23</f>
        <v>83743</v>
      </c>
      <c r="C35" s="57"/>
      <c r="D35" s="79">
        <f>+D33+D31+D23</f>
        <v>79000</v>
      </c>
      <c r="F35" s="48"/>
      <c r="I35" s="48"/>
    </row>
    <row r="36" spans="2:9" s="23" customFormat="1" ht="7.5" customHeight="1">
      <c r="B36" s="57"/>
      <c r="C36" s="57"/>
      <c r="D36" s="57"/>
      <c r="F36" s="48"/>
      <c r="I36" s="48"/>
    </row>
    <row r="37" spans="1:6" s="23" customFormat="1" ht="12.75">
      <c r="A37" s="39" t="s">
        <v>49</v>
      </c>
      <c r="B37" s="57"/>
      <c r="C37" s="57"/>
      <c r="D37" s="57"/>
      <c r="F37" s="48"/>
    </row>
    <row r="38" spans="1:6" s="23" customFormat="1" ht="12.75">
      <c r="A38" s="39" t="s">
        <v>100</v>
      </c>
      <c r="B38" s="57"/>
      <c r="C38" s="57"/>
      <c r="D38" s="57"/>
      <c r="F38" s="48"/>
    </row>
    <row r="39" spans="1:6" s="23" customFormat="1" ht="12.75">
      <c r="A39" s="23" t="s">
        <v>9</v>
      </c>
      <c r="B39" s="57">
        <v>44405</v>
      </c>
      <c r="C39" s="57"/>
      <c r="D39" s="57">
        <v>44405</v>
      </c>
      <c r="F39" s="48"/>
    </row>
    <row r="40" spans="1:6" s="23" customFormat="1" ht="12.75">
      <c r="A40" s="23" t="s">
        <v>10</v>
      </c>
      <c r="B40" s="67">
        <f>D40+pl!E39</f>
        <v>9873</v>
      </c>
      <c r="C40" s="57"/>
      <c r="D40" s="67">
        <v>6309</v>
      </c>
      <c r="F40" s="48"/>
    </row>
    <row r="41" spans="1:6" s="23" customFormat="1" ht="12.75">
      <c r="A41" s="39"/>
      <c r="B41" s="57">
        <f>SUM(B39:B40)</f>
        <v>54278</v>
      </c>
      <c r="C41" s="57"/>
      <c r="D41" s="57">
        <f>SUM(D39:D40)</f>
        <v>50714</v>
      </c>
      <c r="F41" s="48"/>
    </row>
    <row r="42" spans="1:6" s="23" customFormat="1" ht="12.75">
      <c r="A42" s="39" t="s">
        <v>123</v>
      </c>
      <c r="B42" s="57">
        <f>D42+pl!E40</f>
        <v>1025</v>
      </c>
      <c r="C42" s="57"/>
      <c r="D42" s="57">
        <v>1080</v>
      </c>
      <c r="F42" s="48"/>
    </row>
    <row r="43" spans="1:6" s="23" customFormat="1" ht="12.75">
      <c r="A43" s="39" t="s">
        <v>50</v>
      </c>
      <c r="B43" s="75">
        <f>SUM(B41:B42)</f>
        <v>55303</v>
      </c>
      <c r="C43" s="57"/>
      <c r="D43" s="75">
        <f>SUM(D41:D42)</f>
        <v>51794</v>
      </c>
      <c r="F43" s="48"/>
    </row>
    <row r="44" spans="1:6" s="23" customFormat="1" ht="7.5" customHeight="1">
      <c r="A44" s="39"/>
      <c r="B44" s="57"/>
      <c r="C44" s="57"/>
      <c r="D44" s="57"/>
      <c r="F44" s="48"/>
    </row>
    <row r="45" spans="1:6" s="23" customFormat="1" ht="12.75">
      <c r="A45" s="39" t="s">
        <v>51</v>
      </c>
      <c r="B45" s="57"/>
      <c r="C45" s="57"/>
      <c r="D45" s="57"/>
      <c r="F45" s="48"/>
    </row>
    <row r="46" spans="1:9" s="23" customFormat="1" ht="12.75">
      <c r="A46" s="23" t="s">
        <v>69</v>
      </c>
      <c r="B46" s="57">
        <v>7039</v>
      </c>
      <c r="C46" s="57"/>
      <c r="D46" s="57">
        <v>588</v>
      </c>
      <c r="F46" s="48"/>
      <c r="I46" s="22"/>
    </row>
    <row r="47" spans="1:6" s="23" customFormat="1" ht="12.75">
      <c r="A47" s="23" t="s">
        <v>52</v>
      </c>
      <c r="B47" s="57">
        <v>209</v>
      </c>
      <c r="C47" s="57"/>
      <c r="D47" s="57">
        <v>77</v>
      </c>
      <c r="F47" s="48"/>
    </row>
    <row r="48" spans="2:6" s="23" customFormat="1" ht="12.75">
      <c r="B48" s="75">
        <f>SUM(B46:B47)</f>
        <v>7248</v>
      </c>
      <c r="C48" s="57"/>
      <c r="D48" s="75">
        <f>SUM(D46:D47)</f>
        <v>665</v>
      </c>
      <c r="F48" s="48"/>
    </row>
    <row r="49" spans="1:6" s="23" customFormat="1" ht="7.5" customHeight="1">
      <c r="A49" s="39"/>
      <c r="B49" s="57"/>
      <c r="C49" s="57"/>
      <c r="D49" s="57"/>
      <c r="F49" s="48"/>
    </row>
    <row r="50" spans="1:9" s="23" customFormat="1" ht="12.75">
      <c r="A50" s="39" t="s">
        <v>53</v>
      </c>
      <c r="B50" s="57"/>
      <c r="C50" s="57"/>
      <c r="D50" s="57"/>
      <c r="F50" s="48"/>
      <c r="I50" s="22"/>
    </row>
    <row r="51" spans="1:9" s="23" customFormat="1" ht="12.75">
      <c r="A51" s="23" t="s">
        <v>69</v>
      </c>
      <c r="B51" s="57">
        <v>1097</v>
      </c>
      <c r="C51" s="57"/>
      <c r="D51" s="57">
        <v>95</v>
      </c>
      <c r="F51" s="48"/>
      <c r="G51" s="22"/>
      <c r="I51" s="22"/>
    </row>
    <row r="52" spans="1:9" s="23" customFormat="1" ht="12.75">
      <c r="A52" s="23" t="s">
        <v>6</v>
      </c>
      <c r="B52" s="57">
        <v>11302</v>
      </c>
      <c r="C52" s="57"/>
      <c r="D52" s="57">
        <v>17317</v>
      </c>
      <c r="E52" s="22"/>
      <c r="F52" s="48"/>
      <c r="I52" s="22"/>
    </row>
    <row r="53" spans="1:9" s="23" customFormat="1" ht="12.75">
      <c r="A53" s="23" t="s">
        <v>7</v>
      </c>
      <c r="B53" s="57">
        <v>6932</v>
      </c>
      <c r="C53" s="57"/>
      <c r="D53" s="57">
        <v>7453</v>
      </c>
      <c r="E53" s="22"/>
      <c r="F53" s="48"/>
      <c r="I53" s="22"/>
    </row>
    <row r="54" spans="1:9" ht="12.75">
      <c r="A54" s="1" t="s">
        <v>60</v>
      </c>
      <c r="B54" s="73">
        <v>1861</v>
      </c>
      <c r="C54" s="73"/>
      <c r="D54" s="73">
        <v>1676</v>
      </c>
      <c r="E54" s="22"/>
      <c r="F54" s="48"/>
      <c r="I54" s="22"/>
    </row>
    <row r="55" spans="2:9" ht="12.75">
      <c r="B55" s="75">
        <f>SUM(B51:B54)</f>
        <v>21192</v>
      </c>
      <c r="C55" s="57"/>
      <c r="D55" s="75">
        <f>SUM(D51:D54)</f>
        <v>26541</v>
      </c>
      <c r="F55" s="48"/>
      <c r="I55" s="22"/>
    </row>
    <row r="56" spans="2:9" ht="12.75">
      <c r="B56" s="57"/>
      <c r="C56" s="57"/>
      <c r="D56" s="57"/>
      <c r="F56" s="48"/>
      <c r="I56" s="22"/>
    </row>
    <row r="57" spans="1:6" ht="12.75">
      <c r="A57" s="54" t="s">
        <v>54</v>
      </c>
      <c r="B57" s="57">
        <f>+B55+B48</f>
        <v>28440</v>
      </c>
      <c r="C57" s="57"/>
      <c r="D57" s="57">
        <f>+D55+D48</f>
        <v>27206</v>
      </c>
      <c r="F57" s="48"/>
    </row>
    <row r="58" spans="1:6" ht="4.5" customHeight="1">
      <c r="A58" s="4"/>
      <c r="B58" s="78"/>
      <c r="C58" s="57"/>
      <c r="D58" s="78"/>
      <c r="F58" s="48"/>
    </row>
    <row r="59" spans="1:6" ht="13.5" thickBot="1">
      <c r="A59" s="5" t="s">
        <v>55</v>
      </c>
      <c r="B59" s="79">
        <f>+B43+B57</f>
        <v>83743</v>
      </c>
      <c r="C59" s="57"/>
      <c r="D59" s="79">
        <f>+D43+D57</f>
        <v>79000</v>
      </c>
      <c r="F59" s="48"/>
    </row>
    <row r="60" spans="1:6" ht="10.5" customHeight="1">
      <c r="A60" s="54"/>
      <c r="B60" s="57"/>
      <c r="C60" s="57"/>
      <c r="D60" s="57"/>
      <c r="F60" s="48"/>
    </row>
    <row r="61" spans="1:6" ht="12.75">
      <c r="A61" s="4" t="s">
        <v>56</v>
      </c>
      <c r="B61" s="57"/>
      <c r="C61" s="57"/>
      <c r="D61" s="57"/>
      <c r="F61" s="48"/>
    </row>
    <row r="62" spans="1:6" ht="13.5" thickBot="1">
      <c r="A62" s="52" t="s">
        <v>101</v>
      </c>
      <c r="B62" s="80">
        <f>+B41/B39</f>
        <v>1.222339826596104</v>
      </c>
      <c r="C62" s="74"/>
      <c r="D62" s="80">
        <f>+D41/D39</f>
        <v>1.1420785947528431</v>
      </c>
      <c r="F62" s="48"/>
    </row>
    <row r="63" spans="1:6" ht="12.75">
      <c r="A63" s="4"/>
      <c r="B63" s="57">
        <f>+B35-B59</f>
        <v>0</v>
      </c>
      <c r="C63" s="57"/>
      <c r="D63" s="58">
        <f>+D35-D59</f>
        <v>0</v>
      </c>
      <c r="F63" s="48"/>
    </row>
    <row r="64" spans="1:6" ht="12.75">
      <c r="A64" s="4"/>
      <c r="B64" s="55"/>
      <c r="C64" s="55"/>
      <c r="D64" s="56"/>
      <c r="F64" s="48"/>
    </row>
    <row r="65" spans="1:6" ht="12.75">
      <c r="A65" s="86" t="s">
        <v>126</v>
      </c>
      <c r="B65" s="86"/>
      <c r="C65" s="86"/>
      <c r="D65" s="86"/>
      <c r="F65" s="48"/>
    </row>
    <row r="66" spans="1:6" ht="12.75">
      <c r="A66" s="86"/>
      <c r="B66" s="86"/>
      <c r="C66" s="86"/>
      <c r="D66" s="86"/>
      <c r="F66" s="48"/>
    </row>
    <row r="67" spans="1:6" ht="12.75">
      <c r="A67" s="4"/>
      <c r="B67" s="57"/>
      <c r="C67" s="57"/>
      <c r="D67" s="58"/>
      <c r="F67" s="48"/>
    </row>
    <row r="68" spans="1:6" ht="12.75">
      <c r="A68" s="4"/>
      <c r="B68" s="59"/>
      <c r="C68" s="59"/>
      <c r="D68" s="60"/>
      <c r="F68" s="48"/>
    </row>
    <row r="69" spans="1:6" ht="12.75">
      <c r="A69" s="4"/>
      <c r="B69" s="61"/>
      <c r="C69" s="61"/>
      <c r="D69" s="62"/>
      <c r="F69" s="48"/>
    </row>
    <row r="70" spans="2:6" ht="12.75">
      <c r="B70" s="63"/>
      <c r="C70" s="63"/>
      <c r="D70" s="30"/>
      <c r="F70" s="48"/>
    </row>
    <row r="71" spans="2:6" ht="12.75">
      <c r="B71" s="63"/>
      <c r="C71" s="63"/>
      <c r="D71" s="30"/>
      <c r="F71" s="48"/>
    </row>
    <row r="72" spans="2:6" ht="12.75">
      <c r="B72" s="63"/>
      <c r="C72" s="63"/>
      <c r="D72" s="30"/>
      <c r="F72" s="48"/>
    </row>
    <row r="73" spans="2:6" ht="12.75">
      <c r="B73" s="63"/>
      <c r="C73" s="63"/>
      <c r="D73" s="30"/>
      <c r="F73" s="48"/>
    </row>
    <row r="74" spans="2:6" ht="12.75">
      <c r="B74" s="63"/>
      <c r="C74" s="63"/>
      <c r="D74" s="30"/>
      <c r="F74" s="48"/>
    </row>
    <row r="75" spans="2:6" ht="12.75">
      <c r="B75" s="63"/>
      <c r="C75" s="63"/>
      <c r="D75" s="30"/>
      <c r="F75" s="48"/>
    </row>
    <row r="76" spans="2:6" ht="12.75">
      <c r="B76" s="63"/>
      <c r="C76" s="63"/>
      <c r="D76" s="30"/>
      <c r="F76" s="48"/>
    </row>
    <row r="77" spans="2:4" ht="12.75">
      <c r="B77" s="63"/>
      <c r="C77" s="63"/>
      <c r="D77" s="30"/>
    </row>
    <row r="78" spans="2:4" ht="12.75">
      <c r="B78" s="63"/>
      <c r="C78" s="63"/>
      <c r="D78" s="30"/>
    </row>
    <row r="79" spans="2:4" ht="12.75">
      <c r="B79" s="63"/>
      <c r="C79" s="63"/>
      <c r="D79" s="30"/>
    </row>
    <row r="80" spans="2:4" ht="12.75">
      <c r="B80" s="63"/>
      <c r="C80" s="63"/>
      <c r="D80" s="30"/>
    </row>
  </sheetData>
  <sheetProtection/>
  <mergeCells count="6">
    <mergeCell ref="A65:D66"/>
    <mergeCell ref="A1:D1"/>
    <mergeCell ref="A2:D2"/>
    <mergeCell ref="A5:D5"/>
    <mergeCell ref="A6:D6"/>
    <mergeCell ref="A3:D3"/>
  </mergeCells>
  <printOptions horizontalCentered="1"/>
  <pageMargins left="0.75" right="0.25" top="0.75" bottom="0.5" header="0.2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SheetLayoutView="100" zoomScalePageLayoutView="0" workbookViewId="0" topLeftCell="A19">
      <selection activeCell="L13" sqref="L13"/>
    </sheetView>
  </sheetViews>
  <sheetFormatPr defaultColWidth="9.140625" defaultRowHeight="12.75"/>
  <cols>
    <col min="1" max="1" width="39.28125" style="23" customWidth="1"/>
    <col min="2" max="3" width="12.7109375" style="23" customWidth="1"/>
    <col min="4" max="4" width="3.8515625" style="23" customWidth="1"/>
    <col min="5" max="6" width="12.7109375" style="23" customWidth="1"/>
    <col min="7" max="16384" width="9.140625" style="23" customWidth="1"/>
  </cols>
  <sheetData>
    <row r="1" spans="1:6" ht="15.75">
      <c r="A1" s="93" t="s">
        <v>11</v>
      </c>
      <c r="B1" s="93"/>
      <c r="C1" s="93"/>
      <c r="D1" s="93"/>
      <c r="E1" s="93"/>
      <c r="F1" s="93"/>
    </row>
    <row r="2" spans="1:6" ht="12.75">
      <c r="A2" s="94" t="s">
        <v>12</v>
      </c>
      <c r="B2" s="94"/>
      <c r="C2" s="94"/>
      <c r="D2" s="94"/>
      <c r="E2" s="94"/>
      <c r="F2" s="94"/>
    </row>
    <row r="5" spans="1:6" ht="12.75">
      <c r="A5" s="95" t="s">
        <v>113</v>
      </c>
      <c r="B5" s="95"/>
      <c r="C5" s="95"/>
      <c r="D5" s="95"/>
      <c r="E5" s="95"/>
      <c r="F5" s="95"/>
    </row>
    <row r="6" spans="1:6" ht="12.75">
      <c r="A6" s="95" t="s">
        <v>128</v>
      </c>
      <c r="B6" s="95"/>
      <c r="C6" s="95"/>
      <c r="D6" s="95"/>
      <c r="E6" s="95"/>
      <c r="F6" s="95"/>
    </row>
    <row r="9" spans="2:6" ht="12.75">
      <c r="B9" s="91" t="s">
        <v>26</v>
      </c>
      <c r="C9" s="91"/>
      <c r="D9" s="69"/>
      <c r="E9" s="91" t="s">
        <v>75</v>
      </c>
      <c r="F9" s="91"/>
    </row>
    <row r="10" spans="2:6" ht="12.75">
      <c r="B10" s="91" t="s">
        <v>105</v>
      </c>
      <c r="C10" s="91"/>
      <c r="D10" s="69"/>
      <c r="E10" s="91" t="s">
        <v>127</v>
      </c>
      <c r="F10" s="91"/>
    </row>
    <row r="11" spans="2:7" ht="12.75">
      <c r="B11" s="71" t="s">
        <v>129</v>
      </c>
      <c r="C11" s="71" t="s">
        <v>130</v>
      </c>
      <c r="D11" s="71"/>
      <c r="E11" s="69" t="str">
        <f>+B11</f>
        <v>31-Jan-11</v>
      </c>
      <c r="F11" s="69" t="str">
        <f>+C11</f>
        <v>31-Jan-10</v>
      </c>
      <c r="G11" s="52"/>
    </row>
    <row r="12" spans="2:7" ht="12.75">
      <c r="B12" s="69" t="s">
        <v>14</v>
      </c>
      <c r="C12" s="69" t="s">
        <v>14</v>
      </c>
      <c r="D12" s="69"/>
      <c r="E12" s="69" t="s">
        <v>14</v>
      </c>
      <c r="F12" s="69" t="s">
        <v>14</v>
      </c>
      <c r="G12" s="52"/>
    </row>
    <row r="13" spans="2:7" ht="12.75">
      <c r="B13" s="52"/>
      <c r="C13" s="52"/>
      <c r="D13" s="52"/>
      <c r="E13" s="52"/>
      <c r="F13" s="52"/>
      <c r="G13" s="52"/>
    </row>
    <row r="14" spans="1:7" ht="12.75">
      <c r="A14" s="23" t="s">
        <v>15</v>
      </c>
      <c r="B14" s="57">
        <v>24273</v>
      </c>
      <c r="C14" s="57">
        <v>24736</v>
      </c>
      <c r="D14" s="57"/>
      <c r="E14" s="57">
        <v>47999</v>
      </c>
      <c r="F14" s="57">
        <v>46854</v>
      </c>
      <c r="G14" s="66"/>
    </row>
    <row r="15" spans="2:7" ht="12.75">
      <c r="B15" s="57"/>
      <c r="C15" s="57"/>
      <c r="D15" s="57"/>
      <c r="E15" s="57"/>
      <c r="F15" s="57"/>
      <c r="G15" s="66"/>
    </row>
    <row r="16" spans="1:7" ht="12.75">
      <c r="A16" s="23" t="s">
        <v>42</v>
      </c>
      <c r="B16" s="67">
        <v>-18711</v>
      </c>
      <c r="C16" s="67">
        <v>-20574</v>
      </c>
      <c r="D16" s="57"/>
      <c r="E16" s="67">
        <v>-37509</v>
      </c>
      <c r="F16" s="67">
        <v>-38664</v>
      </c>
      <c r="G16" s="66"/>
    </row>
    <row r="17" spans="2:7" ht="12.75">
      <c r="B17" s="57"/>
      <c r="C17" s="57"/>
      <c r="D17" s="57"/>
      <c r="E17" s="57"/>
      <c r="F17" s="57"/>
      <c r="G17" s="66"/>
    </row>
    <row r="18" spans="1:7" ht="12.75">
      <c r="A18" s="23" t="s">
        <v>61</v>
      </c>
      <c r="B18" s="57">
        <f>+B14+B16</f>
        <v>5562</v>
      </c>
      <c r="C18" s="57">
        <f>+C14+C16</f>
        <v>4162</v>
      </c>
      <c r="D18" s="57"/>
      <c r="E18" s="57">
        <f>+E14+E16</f>
        <v>10490</v>
      </c>
      <c r="F18" s="57">
        <f>+F14+F16</f>
        <v>8190</v>
      </c>
      <c r="G18" s="66"/>
    </row>
    <row r="19" spans="2:7" ht="12.75">
      <c r="B19" s="57"/>
      <c r="C19" s="57"/>
      <c r="D19" s="57"/>
      <c r="E19" s="57"/>
      <c r="F19" s="57"/>
      <c r="G19" s="66"/>
    </row>
    <row r="20" spans="1:7" ht="12.75">
      <c r="A20" s="23" t="s">
        <v>43</v>
      </c>
      <c r="B20" s="57">
        <v>176</v>
      </c>
      <c r="C20" s="57">
        <v>269</v>
      </c>
      <c r="D20" s="57"/>
      <c r="E20" s="57">
        <v>263</v>
      </c>
      <c r="F20" s="57">
        <v>334</v>
      </c>
      <c r="G20" s="66"/>
    </row>
    <row r="21" spans="2:7" ht="12.75">
      <c r="B21" s="57"/>
      <c r="C21" s="57"/>
      <c r="D21" s="57"/>
      <c r="E21" s="57"/>
      <c r="F21" s="57"/>
      <c r="G21" s="66"/>
    </row>
    <row r="22" spans="1:7" ht="12.75">
      <c r="A22" s="23" t="s">
        <v>62</v>
      </c>
      <c r="B22" s="57">
        <v>-3017</v>
      </c>
      <c r="C22" s="57">
        <v>-1841</v>
      </c>
      <c r="D22" s="57"/>
      <c r="E22" s="57">
        <v>-5586</v>
      </c>
      <c r="F22" s="57">
        <v>-3845</v>
      </c>
      <c r="G22" s="66"/>
    </row>
    <row r="23" spans="2:7" ht="12.75">
      <c r="B23" s="57"/>
      <c r="C23" s="57"/>
      <c r="D23" s="57"/>
      <c r="E23" s="57"/>
      <c r="F23" s="57"/>
      <c r="G23" s="66"/>
    </row>
    <row r="24" spans="1:7" ht="12.75">
      <c r="A24" s="23" t="s">
        <v>70</v>
      </c>
      <c r="B24" s="57">
        <v>-89</v>
      </c>
      <c r="C24" s="57">
        <v>-9</v>
      </c>
      <c r="D24" s="57"/>
      <c r="E24" s="57">
        <v>-97</v>
      </c>
      <c r="F24" s="57">
        <v>-24</v>
      </c>
      <c r="G24" s="66"/>
    </row>
    <row r="25" spans="2:7" ht="12.75">
      <c r="B25" s="57"/>
      <c r="C25" s="57"/>
      <c r="D25" s="57"/>
      <c r="E25" s="57"/>
      <c r="F25" s="57"/>
      <c r="G25" s="66"/>
    </row>
    <row r="26" spans="1:7" ht="12.75">
      <c r="A26" s="23" t="s">
        <v>109</v>
      </c>
      <c r="B26" s="67">
        <v>0</v>
      </c>
      <c r="C26" s="67">
        <v>0</v>
      </c>
      <c r="D26" s="57"/>
      <c r="E26" s="67">
        <v>0</v>
      </c>
      <c r="F26" s="67">
        <v>-12</v>
      </c>
      <c r="G26" s="66"/>
    </row>
    <row r="27" spans="2:7" ht="12.75">
      <c r="B27" s="57"/>
      <c r="C27" s="57"/>
      <c r="D27" s="57"/>
      <c r="E27" s="57"/>
      <c r="F27" s="57"/>
      <c r="G27" s="66"/>
    </row>
    <row r="28" spans="1:7" ht="12.75">
      <c r="A28" s="23" t="s">
        <v>114</v>
      </c>
      <c r="B28" s="57">
        <f>SUM(B18:B26)</f>
        <v>2632</v>
      </c>
      <c r="C28" s="57">
        <f>SUM(C18:C26)</f>
        <v>2581</v>
      </c>
      <c r="D28" s="57"/>
      <c r="E28" s="57">
        <f>SUM(E18:E26)</f>
        <v>5070</v>
      </c>
      <c r="F28" s="57">
        <f>SUM(F18:F26)</f>
        <v>4643</v>
      </c>
      <c r="G28" s="66"/>
    </row>
    <row r="29" spans="2:7" ht="12.75">
      <c r="B29" s="57"/>
      <c r="C29" s="57"/>
      <c r="D29" s="57"/>
      <c r="E29" s="57"/>
      <c r="F29" s="57"/>
      <c r="G29" s="66"/>
    </row>
    <row r="30" spans="1:7" ht="12.75">
      <c r="A30" s="23" t="s">
        <v>8</v>
      </c>
      <c r="B30" s="57">
        <v>-835</v>
      </c>
      <c r="C30" s="57">
        <v>-671</v>
      </c>
      <c r="D30" s="57"/>
      <c r="E30" s="57">
        <v>-1561</v>
      </c>
      <c r="F30" s="57">
        <v>-1248</v>
      </c>
      <c r="G30" s="66"/>
    </row>
    <row r="31" spans="2:7" ht="12.75">
      <c r="B31" s="57"/>
      <c r="C31" s="57"/>
      <c r="D31" s="57"/>
      <c r="E31" s="57"/>
      <c r="F31" s="57"/>
      <c r="G31" s="66"/>
    </row>
    <row r="32" spans="1:7" ht="13.5" thickBot="1">
      <c r="A32" s="23" t="s">
        <v>115</v>
      </c>
      <c r="B32" s="68">
        <f>+B28+B30</f>
        <v>1797</v>
      </c>
      <c r="C32" s="68">
        <f>+C28+C30</f>
        <v>1910</v>
      </c>
      <c r="D32" s="57"/>
      <c r="E32" s="68">
        <f>+E28+E30</f>
        <v>3509</v>
      </c>
      <c r="F32" s="68">
        <f>+F28+F30</f>
        <v>3395</v>
      </c>
      <c r="G32" s="66"/>
    </row>
    <row r="33" spans="2:7" ht="12.75">
      <c r="B33" s="57"/>
      <c r="C33" s="57"/>
      <c r="D33" s="57"/>
      <c r="E33" s="57"/>
      <c r="F33" s="57"/>
      <c r="G33" s="66"/>
    </row>
    <row r="34" spans="1:7" ht="12.75">
      <c r="A34" s="23" t="s">
        <v>117</v>
      </c>
      <c r="B34" s="57">
        <v>0</v>
      </c>
      <c r="C34" s="57">
        <v>0</v>
      </c>
      <c r="D34" s="57"/>
      <c r="E34" s="57">
        <v>0</v>
      </c>
      <c r="F34" s="57">
        <v>0</v>
      </c>
      <c r="G34" s="66"/>
    </row>
    <row r="35" spans="2:7" ht="12.75">
      <c r="B35" s="57"/>
      <c r="C35" s="57"/>
      <c r="D35" s="57"/>
      <c r="E35" s="57"/>
      <c r="F35" s="57"/>
      <c r="G35" s="66"/>
    </row>
    <row r="36" spans="1:7" ht="13.5" thickBot="1">
      <c r="A36" s="23" t="s">
        <v>116</v>
      </c>
      <c r="B36" s="68">
        <f>B32+B34</f>
        <v>1797</v>
      </c>
      <c r="C36" s="68">
        <f>C32+C34</f>
        <v>1910</v>
      </c>
      <c r="D36" s="57"/>
      <c r="E36" s="68">
        <f>E32+E34</f>
        <v>3509</v>
      </c>
      <c r="F36" s="68">
        <f>F32+F34</f>
        <v>3395</v>
      </c>
      <c r="G36" s="66"/>
    </row>
    <row r="37" spans="2:7" ht="12.75">
      <c r="B37" s="57"/>
      <c r="C37" s="57"/>
      <c r="D37" s="57"/>
      <c r="E37" s="57"/>
      <c r="F37" s="57"/>
      <c r="G37" s="57"/>
    </row>
    <row r="38" spans="1:7" ht="12.75">
      <c r="A38" s="23" t="s">
        <v>44</v>
      </c>
      <c r="B38" s="57"/>
      <c r="C38" s="57"/>
      <c r="D38" s="57"/>
      <c r="E38" s="57"/>
      <c r="F38" s="57"/>
      <c r="G38" s="57"/>
    </row>
    <row r="39" spans="1:7" ht="12.75">
      <c r="A39" s="23" t="s">
        <v>102</v>
      </c>
      <c r="B39" s="57">
        <f>B32-B40</f>
        <v>1795</v>
      </c>
      <c r="C39" s="57">
        <f>C32-C40</f>
        <v>1918</v>
      </c>
      <c r="D39" s="57"/>
      <c r="E39" s="57">
        <f>E32-E40</f>
        <v>3564</v>
      </c>
      <c r="F39" s="57">
        <f>F32-F40</f>
        <v>3400</v>
      </c>
      <c r="G39" s="57"/>
    </row>
    <row r="40" spans="1:7" ht="12.75">
      <c r="A40" s="23" t="s">
        <v>122</v>
      </c>
      <c r="B40" s="57">
        <v>2</v>
      </c>
      <c r="C40" s="57">
        <v>-8</v>
      </c>
      <c r="D40" s="57"/>
      <c r="E40" s="57">
        <v>-55</v>
      </c>
      <c r="F40" s="57">
        <v>-5</v>
      </c>
      <c r="G40" s="57"/>
    </row>
    <row r="41" spans="2:7" ht="13.5" thickBot="1">
      <c r="B41" s="68">
        <f>+B39+B40</f>
        <v>1797</v>
      </c>
      <c r="C41" s="68">
        <f>+C39+C40</f>
        <v>1910</v>
      </c>
      <c r="D41" s="57"/>
      <c r="E41" s="68">
        <f>+E39+E40</f>
        <v>3509</v>
      </c>
      <c r="F41" s="68">
        <f>+F39+F40</f>
        <v>3395</v>
      </c>
      <c r="G41" s="57"/>
    </row>
    <row r="42" spans="2:7" ht="12.75">
      <c r="B42" s="57"/>
      <c r="C42" s="57"/>
      <c r="D42" s="57"/>
      <c r="E42" s="57"/>
      <c r="F42" s="57"/>
      <c r="G42" s="57"/>
    </row>
    <row r="43" spans="1:7" ht="12.75">
      <c r="A43" s="23" t="s">
        <v>108</v>
      </c>
      <c r="B43" s="57"/>
      <c r="C43" s="57"/>
      <c r="D43" s="57"/>
      <c r="E43" s="57"/>
      <c r="F43" s="57"/>
      <c r="G43" s="57"/>
    </row>
    <row r="44" spans="1:7" ht="12.75">
      <c r="A44" s="23" t="s">
        <v>118</v>
      </c>
      <c r="B44" s="52"/>
      <c r="C44" s="52"/>
      <c r="D44" s="52"/>
      <c r="E44" s="52"/>
      <c r="F44" s="52"/>
      <c r="G44" s="53"/>
    </row>
    <row r="45" spans="1:7" ht="13.5" thickBot="1">
      <c r="A45" s="23" t="s">
        <v>65</v>
      </c>
      <c r="B45" s="72">
        <f>(+B39/44405)*100</f>
        <v>4.042337574597455</v>
      </c>
      <c r="C45" s="72">
        <f>(+C39/44405)*100</f>
        <v>4.319333408399955</v>
      </c>
      <c r="D45" s="64"/>
      <c r="E45" s="72">
        <f>(+E39/44405)*100</f>
        <v>8.026123184326089</v>
      </c>
      <c r="F45" s="72">
        <f>(+F39/44405)*100</f>
        <v>7.656795405922756</v>
      </c>
      <c r="G45" s="53"/>
    </row>
    <row r="46" spans="2:7" ht="12.75">
      <c r="B46" s="52"/>
      <c r="C46" s="52"/>
      <c r="D46" s="52"/>
      <c r="E46" s="52"/>
      <c r="F46" s="52"/>
      <c r="G46" s="52"/>
    </row>
    <row r="47" spans="2:7" ht="12.75">
      <c r="B47" s="52"/>
      <c r="C47" s="52"/>
      <c r="D47" s="52"/>
      <c r="E47" s="52"/>
      <c r="F47" s="52"/>
      <c r="G47" s="52"/>
    </row>
    <row r="50" spans="1:6" ht="12.75">
      <c r="A50" s="92" t="s">
        <v>119</v>
      </c>
      <c r="B50" s="92"/>
      <c r="C50" s="92"/>
      <c r="D50" s="92"/>
      <c r="E50" s="92"/>
      <c r="F50" s="92"/>
    </row>
    <row r="51" spans="1:6" ht="12.75">
      <c r="A51" s="92"/>
      <c r="B51" s="92"/>
      <c r="C51" s="92"/>
      <c r="D51" s="92"/>
      <c r="E51" s="92"/>
      <c r="F51" s="92"/>
    </row>
  </sheetData>
  <sheetProtection/>
  <mergeCells count="9">
    <mergeCell ref="B10:C10"/>
    <mergeCell ref="E10:F10"/>
    <mergeCell ref="A50:F51"/>
    <mergeCell ref="A1:F1"/>
    <mergeCell ref="A2:F2"/>
    <mergeCell ref="A5:F5"/>
    <mergeCell ref="A6:F6"/>
    <mergeCell ref="B9:C9"/>
    <mergeCell ref="E9:F9"/>
  </mergeCells>
  <printOptions horizontalCentered="1"/>
  <pageMargins left="0.75" right="0.5" top="1" bottom="0.75" header="0.25" footer="0.2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P23" sqref="P23"/>
    </sheetView>
  </sheetViews>
  <sheetFormatPr defaultColWidth="9.140625" defaultRowHeight="12.75"/>
  <cols>
    <col min="1" max="1" width="30.57421875" style="1" customWidth="1"/>
    <col min="2" max="2" width="1.7109375" style="1" customWidth="1"/>
    <col min="3" max="6" width="10.421875" style="1" customWidth="1"/>
    <col min="7" max="7" width="12.7109375" style="1" customWidth="1"/>
    <col min="8" max="8" width="10.421875" style="1" customWidth="1"/>
    <col min="9" max="9" width="12.00390625" style="1" customWidth="1"/>
    <col min="10" max="10" width="10.421875" style="1" customWidth="1"/>
    <col min="11" max="16384" width="9.140625" style="1" customWidth="1"/>
  </cols>
  <sheetData>
    <row r="1" spans="1:10" ht="15.75">
      <c r="A1" s="87" t="s">
        <v>11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2.75">
      <c r="A2" s="88" t="s">
        <v>12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97" t="s">
        <v>84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2.75">
      <c r="A5" s="89" t="s">
        <v>128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2.75">
      <c r="A6" s="90" t="s">
        <v>25</v>
      </c>
      <c r="B6" s="90"/>
      <c r="C6" s="90"/>
      <c r="D6" s="90"/>
      <c r="E6" s="90"/>
      <c r="F6" s="90"/>
      <c r="G6" s="90"/>
      <c r="H6" s="90"/>
      <c r="I6" s="90"/>
      <c r="J6" s="90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10" ht="12.75">
      <c r="A8" s="23"/>
      <c r="B8" s="23"/>
      <c r="C8" s="96" t="s">
        <v>99</v>
      </c>
      <c r="D8" s="96"/>
      <c r="E8" s="96"/>
      <c r="F8" s="96"/>
      <c r="G8" s="96"/>
      <c r="H8" s="96"/>
      <c r="I8" s="3" t="s">
        <v>124</v>
      </c>
      <c r="J8" s="3" t="s">
        <v>57</v>
      </c>
    </row>
    <row r="9" spans="3:10" ht="12.75">
      <c r="C9" s="14"/>
      <c r="D9" s="90" t="s">
        <v>32</v>
      </c>
      <c r="E9" s="90"/>
      <c r="F9" s="90"/>
      <c r="G9" s="24" t="s">
        <v>103</v>
      </c>
      <c r="I9" s="2" t="s">
        <v>64</v>
      </c>
      <c r="J9" s="2" t="s">
        <v>58</v>
      </c>
    </row>
    <row r="10" spans="3:10" ht="12.75">
      <c r="C10" s="14"/>
      <c r="D10" s="2"/>
      <c r="E10" s="2"/>
      <c r="F10" s="2"/>
      <c r="G10" s="2" t="s">
        <v>86</v>
      </c>
      <c r="I10" s="2"/>
      <c r="J10" s="2"/>
    </row>
    <row r="11" spans="6:8" ht="12.75">
      <c r="F11" s="2" t="s">
        <v>16</v>
      </c>
      <c r="G11" s="24" t="s">
        <v>137</v>
      </c>
      <c r="H11" s="2"/>
    </row>
    <row r="12" spans="3:8" ht="12.75">
      <c r="C12" s="2" t="s">
        <v>16</v>
      </c>
      <c r="D12" s="2" t="s">
        <v>16</v>
      </c>
      <c r="E12" s="2" t="s">
        <v>17</v>
      </c>
      <c r="F12" s="2" t="s">
        <v>18</v>
      </c>
      <c r="G12" s="24" t="s">
        <v>87</v>
      </c>
      <c r="H12" s="24"/>
    </row>
    <row r="13" spans="3:8" ht="12.75">
      <c r="C13" s="24" t="s">
        <v>21</v>
      </c>
      <c r="D13" s="24" t="s">
        <v>20</v>
      </c>
      <c r="E13" s="24" t="s">
        <v>19</v>
      </c>
      <c r="F13" s="24" t="s">
        <v>19</v>
      </c>
      <c r="G13" s="24" t="s">
        <v>88</v>
      </c>
      <c r="H13" s="24" t="s">
        <v>22</v>
      </c>
    </row>
    <row r="14" spans="2:10" ht="12.75">
      <c r="B14" s="25"/>
      <c r="C14" s="26" t="s">
        <v>14</v>
      </c>
      <c r="D14" s="26" t="s">
        <v>14</v>
      </c>
      <c r="E14" s="26" t="s">
        <v>14</v>
      </c>
      <c r="F14" s="27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</row>
    <row r="15" spans="3:10" ht="12.75">
      <c r="C15" s="28"/>
      <c r="D15" s="28"/>
      <c r="E15" s="28"/>
      <c r="F15" s="28"/>
      <c r="G15" s="28"/>
      <c r="H15" s="28"/>
      <c r="I15" s="28"/>
      <c r="J15" s="28"/>
    </row>
    <row r="16" spans="1:9" ht="12.75">
      <c r="A16" s="5"/>
      <c r="C16" s="29"/>
      <c r="D16" s="29"/>
      <c r="E16" s="29"/>
      <c r="F16" s="29"/>
      <c r="G16" s="29"/>
      <c r="H16" s="29"/>
      <c r="I16" s="30"/>
    </row>
    <row r="17" spans="1:10" s="23" customFormat="1" ht="12.75">
      <c r="A17" s="5" t="s">
        <v>106</v>
      </c>
      <c r="C17" s="31">
        <v>44405</v>
      </c>
      <c r="D17" s="31">
        <v>654</v>
      </c>
      <c r="E17" s="31">
        <v>1080</v>
      </c>
      <c r="F17" s="31">
        <v>352</v>
      </c>
      <c r="G17" s="31">
        <v>4223</v>
      </c>
      <c r="H17" s="32">
        <v>50714</v>
      </c>
      <c r="I17" s="31">
        <v>1080</v>
      </c>
      <c r="J17" s="33">
        <v>51794</v>
      </c>
    </row>
    <row r="18" spans="1:10" s="23" customFormat="1" ht="12.75">
      <c r="A18" s="1"/>
      <c r="C18" s="31"/>
      <c r="D18" s="34"/>
      <c r="E18" s="35"/>
      <c r="F18" s="36"/>
      <c r="G18" s="36"/>
      <c r="H18" s="37"/>
      <c r="I18" s="36"/>
      <c r="J18" s="38"/>
    </row>
    <row r="19" spans="1:10" s="23" customFormat="1" ht="25.5">
      <c r="A19" s="84" t="s">
        <v>116</v>
      </c>
      <c r="C19" s="37">
        <v>0</v>
      </c>
      <c r="D19" s="37">
        <v>0</v>
      </c>
      <c r="E19" s="37">
        <v>0</v>
      </c>
      <c r="F19" s="37">
        <v>0</v>
      </c>
      <c r="G19" s="37">
        <f>pl!E39</f>
        <v>3564</v>
      </c>
      <c r="H19" s="85">
        <f>+G19+F19+E19+D19+C19</f>
        <v>3564</v>
      </c>
      <c r="I19" s="85">
        <f>pl!E40</f>
        <v>-55</v>
      </c>
      <c r="J19" s="8">
        <f>+I19+H19</f>
        <v>3509</v>
      </c>
    </row>
    <row r="20" spans="3:10" s="23" customFormat="1" ht="12.75">
      <c r="C20" s="37"/>
      <c r="D20" s="37"/>
      <c r="E20" s="37"/>
      <c r="F20" s="37"/>
      <c r="G20" s="37"/>
      <c r="H20" s="32"/>
      <c r="I20" s="32"/>
      <c r="J20" s="33"/>
    </row>
    <row r="21" spans="1:11" s="40" customFormat="1" ht="13.5" thickBot="1">
      <c r="A21" s="39" t="s">
        <v>131</v>
      </c>
      <c r="C21" s="41">
        <f>SUM(C17:C20)</f>
        <v>44405</v>
      </c>
      <c r="D21" s="41">
        <f aca="true" t="shared" si="0" ref="D21:J21">SUM(D17:D20)</f>
        <v>654</v>
      </c>
      <c r="E21" s="41">
        <f t="shared" si="0"/>
        <v>1080</v>
      </c>
      <c r="F21" s="41">
        <f t="shared" si="0"/>
        <v>352</v>
      </c>
      <c r="G21" s="41">
        <f>SUM(G17:G20)</f>
        <v>7787</v>
      </c>
      <c r="H21" s="41">
        <f t="shared" si="0"/>
        <v>54278</v>
      </c>
      <c r="I21" s="41">
        <f t="shared" si="0"/>
        <v>1025</v>
      </c>
      <c r="J21" s="41">
        <f t="shared" si="0"/>
        <v>55303</v>
      </c>
      <c r="K21" s="33">
        <f>J21-'bs'!B43</f>
        <v>0</v>
      </c>
    </row>
    <row r="22" spans="3:8" s="23" customFormat="1" ht="13.5" thickTop="1">
      <c r="C22" s="42"/>
      <c r="D22" s="42"/>
      <c r="E22" s="43"/>
      <c r="F22" s="42"/>
      <c r="G22" s="42"/>
      <c r="H22" s="44"/>
    </row>
    <row r="23" spans="3:8" s="23" customFormat="1" ht="12.75">
      <c r="C23" s="42"/>
      <c r="D23" s="42"/>
      <c r="E23" s="43"/>
      <c r="F23" s="42"/>
      <c r="G23" s="42"/>
      <c r="H23" s="44"/>
    </row>
    <row r="24" spans="3:8" s="23" customFormat="1" ht="12.75">
      <c r="C24" s="42"/>
      <c r="D24" s="42"/>
      <c r="E24" s="43"/>
      <c r="F24" s="42"/>
      <c r="G24" s="42"/>
      <c r="H24" s="44"/>
    </row>
    <row r="25" spans="3:10" ht="12.75">
      <c r="C25" s="29"/>
      <c r="D25" s="29"/>
      <c r="E25" s="29"/>
      <c r="F25" s="29"/>
      <c r="G25" s="29"/>
      <c r="H25" s="29"/>
      <c r="I25" s="29"/>
      <c r="J25" s="9"/>
    </row>
    <row r="26" s="23" customFormat="1" ht="12.75"/>
    <row r="27" spans="1:10" s="23" customFormat="1" ht="12.75">
      <c r="A27" s="5" t="s">
        <v>83</v>
      </c>
      <c r="C27" s="31">
        <v>44405</v>
      </c>
      <c r="D27" s="31">
        <v>654</v>
      </c>
      <c r="E27" s="31">
        <v>1466</v>
      </c>
      <c r="F27" s="31">
        <v>352</v>
      </c>
      <c r="G27" s="31">
        <v>-5559</v>
      </c>
      <c r="H27" s="32">
        <v>41318</v>
      </c>
      <c r="I27" s="31">
        <v>1092</v>
      </c>
      <c r="J27" s="33">
        <v>42410</v>
      </c>
    </row>
    <row r="28" spans="1:10" s="23" customFormat="1" ht="12.75">
      <c r="A28" s="1"/>
      <c r="C28" s="31"/>
      <c r="D28" s="34"/>
      <c r="E28" s="35"/>
      <c r="F28" s="36"/>
      <c r="G28" s="36"/>
      <c r="H28" s="37"/>
      <c r="I28" s="36"/>
      <c r="J28" s="38"/>
    </row>
    <row r="29" spans="1:10" s="45" customFormat="1" ht="25.5">
      <c r="A29" s="84" t="s">
        <v>116</v>
      </c>
      <c r="C29" s="29">
        <v>0</v>
      </c>
      <c r="D29" s="29">
        <v>0</v>
      </c>
      <c r="E29" s="31">
        <v>0</v>
      </c>
      <c r="F29" s="31">
        <v>0</v>
      </c>
      <c r="G29" s="31">
        <f>pl!F39</f>
        <v>3400</v>
      </c>
      <c r="H29" s="29">
        <f>SUM(C29:G29)</f>
        <v>3400</v>
      </c>
      <c r="I29" s="29">
        <f>pl!F40</f>
        <v>-5</v>
      </c>
      <c r="J29" s="29">
        <f>+I29+H29</f>
        <v>3395</v>
      </c>
    </row>
    <row r="30" spans="1:10" ht="12.75">
      <c r="A30" s="46"/>
      <c r="C30" s="29"/>
      <c r="D30" s="29"/>
      <c r="E30" s="29"/>
      <c r="F30" s="29"/>
      <c r="G30" s="29"/>
      <c r="H30" s="29"/>
      <c r="I30" s="29"/>
      <c r="J30" s="9"/>
    </row>
    <row r="31" spans="1:11" ht="13.5" thickBot="1">
      <c r="A31" s="39" t="s">
        <v>132</v>
      </c>
      <c r="B31" s="5"/>
      <c r="C31" s="47">
        <f aca="true" t="shared" si="1" ref="C31:J31">SUM(C27:C30)</f>
        <v>44405</v>
      </c>
      <c r="D31" s="47">
        <f t="shared" si="1"/>
        <v>654</v>
      </c>
      <c r="E31" s="47">
        <f t="shared" si="1"/>
        <v>1466</v>
      </c>
      <c r="F31" s="47">
        <f t="shared" si="1"/>
        <v>352</v>
      </c>
      <c r="G31" s="47">
        <f t="shared" si="1"/>
        <v>-2159</v>
      </c>
      <c r="H31" s="47">
        <f t="shared" si="1"/>
        <v>44718</v>
      </c>
      <c r="I31" s="47">
        <f t="shared" si="1"/>
        <v>1087</v>
      </c>
      <c r="J31" s="47">
        <f t="shared" si="1"/>
        <v>45805</v>
      </c>
      <c r="K31" s="48"/>
    </row>
    <row r="32" spans="3:8" s="23" customFormat="1" ht="13.5" thickTop="1">
      <c r="C32" s="42"/>
      <c r="D32" s="42"/>
      <c r="E32" s="43"/>
      <c r="F32" s="42"/>
      <c r="G32" s="42"/>
      <c r="H32" s="44"/>
    </row>
    <row r="33" spans="3:8" s="23" customFormat="1" ht="12.75">
      <c r="C33" s="42"/>
      <c r="D33" s="42"/>
      <c r="E33" s="43"/>
      <c r="F33" s="42"/>
      <c r="G33" s="42"/>
      <c r="H33" s="44"/>
    </row>
    <row r="34" spans="3:8" s="23" customFormat="1" ht="12.75">
      <c r="C34" s="42"/>
      <c r="D34" s="42"/>
      <c r="E34" s="43"/>
      <c r="F34" s="42"/>
      <c r="G34" s="42"/>
      <c r="H34" s="44"/>
    </row>
    <row r="35" spans="3:8" s="23" customFormat="1" ht="12.75">
      <c r="C35" s="42"/>
      <c r="D35" s="42"/>
      <c r="E35" s="43"/>
      <c r="F35" s="42"/>
      <c r="G35" s="42"/>
      <c r="H35" s="44"/>
    </row>
    <row r="36" spans="3:8" s="23" customFormat="1" ht="12.75">
      <c r="C36" s="42"/>
      <c r="D36" s="42"/>
      <c r="E36" s="43"/>
      <c r="F36" s="42"/>
      <c r="G36" s="42"/>
      <c r="H36" s="44"/>
    </row>
    <row r="37" spans="3:8" s="23" customFormat="1" ht="12.75">
      <c r="C37" s="42"/>
      <c r="D37" s="42"/>
      <c r="E37" s="43"/>
      <c r="F37" s="42"/>
      <c r="G37" s="42"/>
      <c r="H37" s="44"/>
    </row>
    <row r="38" spans="3:8" s="23" customFormat="1" ht="12.75">
      <c r="C38" s="42"/>
      <c r="D38" s="42"/>
      <c r="E38" s="43"/>
      <c r="F38" s="42"/>
      <c r="G38" s="42"/>
      <c r="H38" s="44"/>
    </row>
    <row r="39" spans="3:8" s="23" customFormat="1" ht="12.75">
      <c r="C39" s="42"/>
      <c r="D39" s="42"/>
      <c r="E39" s="43"/>
      <c r="F39" s="42"/>
      <c r="G39" s="42"/>
      <c r="H39" s="44"/>
    </row>
    <row r="40" spans="3:8" s="23" customFormat="1" ht="12.75">
      <c r="C40" s="42"/>
      <c r="D40" s="42"/>
      <c r="E40" s="43"/>
      <c r="F40" s="42"/>
      <c r="G40" s="42"/>
      <c r="H40" s="44"/>
    </row>
    <row r="41" spans="3:8" s="23" customFormat="1" ht="12.75">
      <c r="C41" s="42"/>
      <c r="D41" s="42"/>
      <c r="E41" s="43"/>
      <c r="F41" s="42"/>
      <c r="G41" s="42"/>
      <c r="H41" s="44"/>
    </row>
    <row r="42" spans="3:8" s="23" customFormat="1" ht="12.75">
      <c r="C42" s="42"/>
      <c r="D42" s="42"/>
      <c r="E42" s="43"/>
      <c r="F42" s="42"/>
      <c r="G42" s="42"/>
      <c r="H42" s="44"/>
    </row>
    <row r="43" spans="3:8" s="23" customFormat="1" ht="12.75">
      <c r="C43" s="42"/>
      <c r="D43" s="42"/>
      <c r="E43" s="43"/>
      <c r="F43" s="42"/>
      <c r="G43" s="42"/>
      <c r="H43" s="44"/>
    </row>
    <row r="44" spans="1:8" ht="12.75">
      <c r="A44" s="4"/>
      <c r="B44" s="4"/>
      <c r="C44" s="49"/>
      <c r="D44" s="49"/>
      <c r="E44" s="49"/>
      <c r="F44" s="49"/>
      <c r="G44" s="50"/>
      <c r="H44" s="50"/>
    </row>
    <row r="45" spans="1:10" ht="12.75">
      <c r="A45" s="86" t="s">
        <v>107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ht="12.75">
      <c r="A46" s="86"/>
      <c r="B46" s="86"/>
      <c r="C46" s="86"/>
      <c r="D46" s="86"/>
      <c r="E46" s="86"/>
      <c r="F46" s="86"/>
      <c r="G46" s="86"/>
      <c r="H46" s="86"/>
      <c r="I46" s="86"/>
      <c r="J46" s="86"/>
    </row>
    <row r="47" spans="3:8" ht="12.75">
      <c r="C47" s="51"/>
      <c r="D47" s="51"/>
      <c r="E47" s="51"/>
      <c r="F47" s="51"/>
      <c r="G47" s="51"/>
      <c r="H47" s="51"/>
    </row>
    <row r="48" spans="3:8" ht="12.75">
      <c r="C48" s="51"/>
      <c r="D48" s="51"/>
      <c r="E48" s="51"/>
      <c r="F48" s="51"/>
      <c r="G48" s="51"/>
      <c r="H48" s="51"/>
    </row>
  </sheetData>
  <sheetProtection/>
  <mergeCells count="9">
    <mergeCell ref="C8:H8"/>
    <mergeCell ref="D9:F9"/>
    <mergeCell ref="A45:J46"/>
    <mergeCell ref="A1:J1"/>
    <mergeCell ref="A2:J2"/>
    <mergeCell ref="A3:J3"/>
    <mergeCell ref="A4:J4"/>
    <mergeCell ref="A5:J5"/>
    <mergeCell ref="A6:J6"/>
  </mergeCells>
  <printOptions horizontalCentered="1"/>
  <pageMargins left="0.75" right="0.5" top="1" bottom="0.5" header="0.5" footer="0.2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zoomScalePageLayoutView="0" workbookViewId="0" topLeftCell="A1">
      <selection activeCell="M18" sqref="M18"/>
    </sheetView>
  </sheetViews>
  <sheetFormatPr defaultColWidth="9.140625" defaultRowHeight="12.75"/>
  <cols>
    <col min="1" max="1" width="3.7109375" style="1" customWidth="1"/>
    <col min="2" max="5" width="9.140625" style="1" customWidth="1"/>
    <col min="6" max="6" width="10.8515625" style="1" customWidth="1"/>
    <col min="7" max="7" width="13.140625" style="23" bestFit="1" customWidth="1"/>
    <col min="8" max="8" width="5.7109375" style="1" customWidth="1"/>
    <col min="9" max="9" width="13.140625" style="1" bestFit="1" customWidth="1"/>
    <col min="10" max="16384" width="9.140625" style="1" customWidth="1"/>
  </cols>
  <sheetData>
    <row r="1" spans="1:9" ht="15.75">
      <c r="A1" s="87" t="s">
        <v>11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8" t="s">
        <v>12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9"/>
      <c r="B3" s="89"/>
      <c r="C3" s="89"/>
      <c r="D3" s="89"/>
      <c r="E3" s="89"/>
      <c r="F3" s="89"/>
      <c r="G3" s="89"/>
      <c r="H3" s="89"/>
      <c r="I3" s="89"/>
    </row>
    <row r="4" spans="1:9" ht="12.75">
      <c r="A4" s="65"/>
      <c r="B4" s="65"/>
      <c r="C4" s="65"/>
      <c r="D4" s="65"/>
      <c r="E4" s="65"/>
      <c r="F4" s="65"/>
      <c r="G4" s="65"/>
      <c r="H4" s="65"/>
      <c r="I4" s="65"/>
    </row>
    <row r="5" spans="1:9" ht="12.75">
      <c r="A5" s="89" t="s">
        <v>120</v>
      </c>
      <c r="B5" s="89"/>
      <c r="C5" s="89"/>
      <c r="D5" s="89"/>
      <c r="E5" s="89"/>
      <c r="F5" s="89"/>
      <c r="G5" s="89"/>
      <c r="H5" s="89"/>
      <c r="I5" s="89"/>
    </row>
    <row r="6" spans="1:9" ht="12.75">
      <c r="A6" s="89" t="str">
        <f>equity!A5</f>
        <v>FOR THE QUARTER ENDED 31 JANUARY 2011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90" t="s">
        <v>25</v>
      </c>
      <c r="B7" s="90"/>
      <c r="C7" s="90"/>
      <c r="D7" s="90"/>
      <c r="E7" s="90"/>
      <c r="F7" s="90"/>
      <c r="G7" s="90"/>
      <c r="H7" s="90"/>
      <c r="I7" s="90"/>
    </row>
    <row r="9" spans="7:9" ht="12.75">
      <c r="G9" s="76" t="s">
        <v>133</v>
      </c>
      <c r="H9" s="81"/>
      <c r="I9" s="76" t="str">
        <f>G9</f>
        <v>6 months ended</v>
      </c>
    </row>
    <row r="10" spans="7:9" ht="12.75">
      <c r="G10" s="82" t="str">
        <f>pl!B11</f>
        <v>31-Jan-11</v>
      </c>
      <c r="H10" s="81"/>
      <c r="I10" s="82" t="str">
        <f>pl!C11</f>
        <v>31-Jan-10</v>
      </c>
    </row>
    <row r="11" spans="7:9" ht="12.75">
      <c r="G11" s="76" t="s">
        <v>14</v>
      </c>
      <c r="H11" s="83"/>
      <c r="I11" s="76" t="s">
        <v>14</v>
      </c>
    </row>
    <row r="12" spans="1:9" ht="12.75">
      <c r="A12" s="5" t="s">
        <v>27</v>
      </c>
      <c r="G12" s="6"/>
      <c r="H12" s="7"/>
      <c r="I12" s="6"/>
    </row>
    <row r="13" spans="1:9" ht="4.5" customHeight="1">
      <c r="A13" s="5"/>
      <c r="G13" s="6"/>
      <c r="H13" s="7"/>
      <c r="I13" s="6"/>
    </row>
    <row r="14" spans="1:9" ht="12.75">
      <c r="A14" s="1" t="s">
        <v>82</v>
      </c>
      <c r="G14" s="8">
        <f>pl!E28</f>
        <v>5070</v>
      </c>
      <c r="H14" s="7"/>
      <c r="I14" s="8">
        <f>pl!F28</f>
        <v>4643</v>
      </c>
    </row>
    <row r="15" spans="7:9" ht="6" customHeight="1">
      <c r="G15" s="8"/>
      <c r="H15" s="9"/>
      <c r="I15" s="8"/>
    </row>
    <row r="16" spans="1:9" ht="12.75">
      <c r="A16" s="1" t="s">
        <v>39</v>
      </c>
      <c r="G16" s="8"/>
      <c r="H16" s="9"/>
      <c r="I16" s="8"/>
    </row>
    <row r="17" spans="1:9" ht="12.75">
      <c r="A17" s="1" t="s">
        <v>33</v>
      </c>
      <c r="B17" s="10"/>
      <c r="G17" s="8">
        <v>841</v>
      </c>
      <c r="H17" s="9"/>
      <c r="I17" s="8">
        <v>788</v>
      </c>
    </row>
    <row r="18" spans="1:9" ht="12.75">
      <c r="A18" s="1" t="s">
        <v>78</v>
      </c>
      <c r="B18" s="10"/>
      <c r="G18" s="8">
        <v>-1</v>
      </c>
      <c r="H18" s="9"/>
      <c r="I18" s="8">
        <v>0</v>
      </c>
    </row>
    <row r="19" spans="1:9" ht="12.75">
      <c r="A19" s="1" t="s">
        <v>74</v>
      </c>
      <c r="G19" s="11">
        <v>1</v>
      </c>
      <c r="H19" s="12"/>
      <c r="I19" s="11">
        <v>1</v>
      </c>
    </row>
    <row r="20" spans="1:9" ht="12.75">
      <c r="A20" s="1" t="s">
        <v>109</v>
      </c>
      <c r="B20" s="10"/>
      <c r="G20" s="11">
        <f>-pl!E26</f>
        <v>0</v>
      </c>
      <c r="H20" s="12"/>
      <c r="I20" s="11">
        <v>12</v>
      </c>
    </row>
    <row r="21" spans="1:9" ht="12.75">
      <c r="A21" s="1" t="s">
        <v>34</v>
      </c>
      <c r="G21" s="11">
        <v>-59</v>
      </c>
      <c r="H21" s="12"/>
      <c r="I21" s="11">
        <v>-12</v>
      </c>
    </row>
    <row r="22" spans="1:9" ht="12.75">
      <c r="A22" s="1" t="s">
        <v>73</v>
      </c>
      <c r="G22" s="11">
        <v>97</v>
      </c>
      <c r="H22" s="12"/>
      <c r="I22" s="11">
        <v>24</v>
      </c>
    </row>
    <row r="23" spans="1:9" ht="12.75">
      <c r="A23" s="1" t="s">
        <v>41</v>
      </c>
      <c r="B23" s="10"/>
      <c r="G23" s="11">
        <v>31</v>
      </c>
      <c r="H23" s="12"/>
      <c r="I23" s="11">
        <v>11</v>
      </c>
    </row>
    <row r="24" spans="1:9" ht="12.75" hidden="1">
      <c r="A24" s="1" t="s">
        <v>90</v>
      </c>
      <c r="G24" s="11">
        <v>0</v>
      </c>
      <c r="H24" s="12"/>
      <c r="I24" s="11">
        <v>0</v>
      </c>
    </row>
    <row r="25" spans="1:9" ht="12.75" hidden="1">
      <c r="A25" s="1" t="s">
        <v>91</v>
      </c>
      <c r="G25" s="11">
        <v>0</v>
      </c>
      <c r="H25" s="12"/>
      <c r="I25" s="11">
        <v>0</v>
      </c>
    </row>
    <row r="26" spans="1:9" ht="12.75">
      <c r="A26" s="1" t="s">
        <v>135</v>
      </c>
      <c r="G26" s="11">
        <v>-48</v>
      </c>
      <c r="H26" s="12"/>
      <c r="I26" s="11">
        <v>0</v>
      </c>
    </row>
    <row r="27" spans="1:9" ht="12.75">
      <c r="A27" s="1" t="s">
        <v>93</v>
      </c>
      <c r="G27" s="11">
        <v>0</v>
      </c>
      <c r="H27" s="12"/>
      <c r="I27" s="11">
        <v>-29</v>
      </c>
    </row>
    <row r="28" spans="1:9" ht="12.75">
      <c r="A28" s="1" t="s">
        <v>79</v>
      </c>
      <c r="G28" s="11">
        <v>2</v>
      </c>
      <c r="H28" s="12"/>
      <c r="I28" s="11">
        <v>0</v>
      </c>
    </row>
    <row r="29" spans="1:9" ht="12.75">
      <c r="A29" s="1" t="s">
        <v>138</v>
      </c>
      <c r="G29" s="11">
        <v>124</v>
      </c>
      <c r="H29" s="12"/>
      <c r="I29" s="11">
        <v>-13</v>
      </c>
    </row>
    <row r="30" spans="1:9" ht="12.75" hidden="1">
      <c r="A30" s="1" t="s">
        <v>94</v>
      </c>
      <c r="G30" s="11">
        <v>0</v>
      </c>
      <c r="H30" s="12"/>
      <c r="I30" s="11">
        <v>0</v>
      </c>
    </row>
    <row r="31" spans="1:9" ht="12.75" hidden="1">
      <c r="A31" s="1" t="s">
        <v>80</v>
      </c>
      <c r="G31" s="11">
        <v>0</v>
      </c>
      <c r="H31" s="12"/>
      <c r="I31" s="11">
        <v>0</v>
      </c>
    </row>
    <row r="32" spans="2:9" ht="4.5" customHeight="1">
      <c r="B32" s="10"/>
      <c r="G32" s="13"/>
      <c r="H32" s="12"/>
      <c r="I32" s="13"/>
    </row>
    <row r="33" spans="2:9" ht="4.5" customHeight="1">
      <c r="B33" s="10"/>
      <c r="G33" s="11"/>
      <c r="H33" s="12"/>
      <c r="I33" s="11"/>
    </row>
    <row r="34" spans="1:9" ht="12.75">
      <c r="A34" s="1" t="s">
        <v>59</v>
      </c>
      <c r="B34" s="10"/>
      <c r="G34" s="11">
        <f>SUM(G14:G32)</f>
        <v>6058</v>
      </c>
      <c r="H34" s="12"/>
      <c r="I34" s="11">
        <f>SUM(I14:I32)</f>
        <v>5425</v>
      </c>
    </row>
    <row r="35" spans="1:9" ht="12.75">
      <c r="A35" s="1" t="s">
        <v>35</v>
      </c>
      <c r="G35" s="11">
        <v>6303</v>
      </c>
      <c r="H35" s="12"/>
      <c r="I35" s="11">
        <v>-2927</v>
      </c>
    </row>
    <row r="36" spans="1:9" ht="12.75">
      <c r="A36" s="1" t="s">
        <v>2</v>
      </c>
      <c r="G36" s="11">
        <v>94</v>
      </c>
      <c r="H36" s="12"/>
      <c r="I36" s="11">
        <v>-1937</v>
      </c>
    </row>
    <row r="37" spans="1:11" ht="12.75">
      <c r="A37" s="1" t="s">
        <v>36</v>
      </c>
      <c r="G37" s="11">
        <v>-6692</v>
      </c>
      <c r="H37" s="12"/>
      <c r="I37" s="11">
        <v>3066</v>
      </c>
      <c r="K37" s="9"/>
    </row>
    <row r="38" spans="2:9" ht="4.5" customHeight="1">
      <c r="B38" s="10"/>
      <c r="G38" s="13"/>
      <c r="H38" s="12"/>
      <c r="I38" s="13"/>
    </row>
    <row r="39" spans="2:9" ht="4.5" customHeight="1">
      <c r="B39" s="10"/>
      <c r="G39" s="11"/>
      <c r="H39" s="12"/>
      <c r="I39" s="11"/>
    </row>
    <row r="40" spans="1:9" ht="12.75">
      <c r="A40" s="1" t="s">
        <v>95</v>
      </c>
      <c r="B40" s="10"/>
      <c r="G40" s="11">
        <f>SUM(G34:G37)</f>
        <v>5763</v>
      </c>
      <c r="H40" s="12"/>
      <c r="I40" s="11">
        <f>SUM(I34:I38)</f>
        <v>3627</v>
      </c>
    </row>
    <row r="41" spans="1:9" ht="12.75">
      <c r="A41" s="1" t="s">
        <v>63</v>
      </c>
      <c r="B41" s="10"/>
      <c r="G41" s="11">
        <v>-1246</v>
      </c>
      <c r="H41" s="12"/>
      <c r="I41" s="11">
        <v>-393</v>
      </c>
    </row>
    <row r="42" spans="1:9" ht="12.75">
      <c r="A42" s="1" t="s">
        <v>71</v>
      </c>
      <c r="B42" s="10"/>
      <c r="G42" s="11">
        <f>-G22</f>
        <v>-97</v>
      </c>
      <c r="H42" s="12"/>
      <c r="I42" s="11">
        <v>-28</v>
      </c>
    </row>
    <row r="43" spans="2:9" ht="4.5" customHeight="1">
      <c r="B43" s="10"/>
      <c r="G43" s="13"/>
      <c r="H43" s="12"/>
      <c r="I43" s="13"/>
    </row>
    <row r="44" spans="2:9" ht="4.5" customHeight="1">
      <c r="B44" s="10"/>
      <c r="G44" s="11"/>
      <c r="H44" s="12"/>
      <c r="I44" s="11"/>
    </row>
    <row r="45" spans="1:9" ht="12.75">
      <c r="A45" s="1" t="s">
        <v>96</v>
      </c>
      <c r="B45" s="10"/>
      <c r="G45" s="11">
        <f>SUM(G40:G43)</f>
        <v>4420</v>
      </c>
      <c r="H45" s="12"/>
      <c r="I45" s="11">
        <f>SUM(I40:I43)</f>
        <v>3206</v>
      </c>
    </row>
    <row r="46" spans="2:9" ht="4.5" customHeight="1">
      <c r="B46" s="10"/>
      <c r="G46" s="13"/>
      <c r="H46" s="12"/>
      <c r="I46" s="13"/>
    </row>
    <row r="47" spans="7:9" ht="12.75">
      <c r="G47" s="11"/>
      <c r="H47" s="12"/>
      <c r="I47" s="11"/>
    </row>
    <row r="48" spans="1:9" ht="12.75">
      <c r="A48" s="5" t="s">
        <v>30</v>
      </c>
      <c r="G48" s="11"/>
      <c r="H48" s="12"/>
      <c r="I48" s="11"/>
    </row>
    <row r="49" spans="1:9" ht="4.5" customHeight="1">
      <c r="A49" s="5"/>
      <c r="G49" s="11"/>
      <c r="H49" s="12"/>
      <c r="I49" s="11"/>
    </row>
    <row r="50" spans="1:9" ht="12.75">
      <c r="A50" s="1" t="s">
        <v>28</v>
      </c>
      <c r="B50" s="10"/>
      <c r="G50" s="11">
        <f>-G21</f>
        <v>59</v>
      </c>
      <c r="H50" s="12"/>
      <c r="I50" s="11">
        <f>-I21</f>
        <v>12</v>
      </c>
    </row>
    <row r="51" spans="1:9" ht="12.75">
      <c r="A51" s="1" t="s">
        <v>37</v>
      </c>
      <c r="B51" s="10"/>
      <c r="G51" s="11">
        <v>-9997</v>
      </c>
      <c r="H51" s="12"/>
      <c r="I51" s="11">
        <v>-206</v>
      </c>
    </row>
    <row r="52" spans="1:9" ht="12.75">
      <c r="A52" s="1" t="s">
        <v>92</v>
      </c>
      <c r="B52" s="10"/>
      <c r="G52" s="11">
        <v>676</v>
      </c>
      <c r="H52" s="12"/>
      <c r="I52" s="11">
        <v>0</v>
      </c>
    </row>
    <row r="53" spans="1:9" ht="12.75">
      <c r="A53" s="1" t="s">
        <v>81</v>
      </c>
      <c r="B53" s="10"/>
      <c r="G53" s="11">
        <v>1</v>
      </c>
      <c r="H53" s="12"/>
      <c r="I53" s="11">
        <v>29</v>
      </c>
    </row>
    <row r="54" spans="1:9" ht="12.75">
      <c r="A54" s="1" t="s">
        <v>97</v>
      </c>
      <c r="B54" s="10"/>
      <c r="G54" s="11">
        <v>-1054</v>
      </c>
      <c r="H54" s="12"/>
      <c r="I54" s="11">
        <v>0</v>
      </c>
    </row>
    <row r="55" spans="2:9" ht="4.5" customHeight="1">
      <c r="B55" s="10"/>
      <c r="G55" s="13"/>
      <c r="H55" s="12"/>
      <c r="I55" s="13"/>
    </row>
    <row r="56" spans="2:9" ht="4.5" customHeight="1">
      <c r="B56" s="10"/>
      <c r="G56" s="11"/>
      <c r="H56" s="12"/>
      <c r="I56" s="11"/>
    </row>
    <row r="57" spans="1:9" ht="12.75">
      <c r="A57" s="1" t="s">
        <v>110</v>
      </c>
      <c r="G57" s="11">
        <f>SUM(G50:G56)</f>
        <v>-10315</v>
      </c>
      <c r="H57" s="12"/>
      <c r="I57" s="11">
        <f>SUM(I50:I56)</f>
        <v>-165</v>
      </c>
    </row>
    <row r="58" spans="2:9" ht="4.5" customHeight="1">
      <c r="B58" s="10"/>
      <c r="G58" s="13"/>
      <c r="H58" s="12"/>
      <c r="I58" s="13"/>
    </row>
    <row r="59" spans="7:9" ht="12.75">
      <c r="G59" s="11"/>
      <c r="H59" s="12"/>
      <c r="I59" s="11"/>
    </row>
    <row r="60" spans="1:9" ht="12.75">
      <c r="A60" s="5" t="s">
        <v>31</v>
      </c>
      <c r="G60" s="11"/>
      <c r="H60" s="12"/>
      <c r="I60" s="11"/>
    </row>
    <row r="61" spans="1:9" ht="4.5" customHeight="1">
      <c r="A61" s="5"/>
      <c r="G61" s="11"/>
      <c r="H61" s="12"/>
      <c r="I61" s="11"/>
    </row>
    <row r="62" spans="1:9" ht="12.75">
      <c r="A62" s="1" t="s">
        <v>72</v>
      </c>
      <c r="G62" s="11">
        <v>-46</v>
      </c>
      <c r="H62" s="12"/>
      <c r="I62" s="11">
        <v>-44</v>
      </c>
    </row>
    <row r="63" spans="1:9" ht="12.75">
      <c r="A63" s="1" t="s">
        <v>111</v>
      </c>
      <c r="G63" s="11">
        <v>0</v>
      </c>
      <c r="H63" s="12"/>
      <c r="I63" s="11">
        <v>-1350</v>
      </c>
    </row>
    <row r="64" spans="1:9" ht="12.75">
      <c r="A64" s="1" t="s">
        <v>136</v>
      </c>
      <c r="G64" s="11">
        <v>7500</v>
      </c>
      <c r="H64" s="12"/>
      <c r="I64" s="11">
        <v>0</v>
      </c>
    </row>
    <row r="65" spans="2:9" ht="4.5" customHeight="1">
      <c r="B65" s="10"/>
      <c r="G65" s="13"/>
      <c r="H65" s="12"/>
      <c r="I65" s="13"/>
    </row>
    <row r="66" spans="2:9" ht="4.5" customHeight="1">
      <c r="B66" s="10"/>
      <c r="G66" s="11"/>
      <c r="H66" s="12"/>
      <c r="I66" s="11"/>
    </row>
    <row r="67" spans="1:9" ht="12.75" customHeight="1">
      <c r="A67" s="1" t="s">
        <v>139</v>
      </c>
      <c r="G67" s="11">
        <f>SUM(G62:G66)</f>
        <v>7454</v>
      </c>
      <c r="H67" s="12"/>
      <c r="I67" s="11">
        <f>SUM(I62:I66)</f>
        <v>-1394</v>
      </c>
    </row>
    <row r="68" spans="2:9" ht="4.5" customHeight="1">
      <c r="B68" s="10"/>
      <c r="G68" s="13"/>
      <c r="H68" s="12"/>
      <c r="I68" s="13"/>
    </row>
    <row r="69" spans="7:9" ht="12.75">
      <c r="G69" s="11"/>
      <c r="H69" s="12"/>
      <c r="I69" s="11"/>
    </row>
    <row r="70" spans="1:9" ht="12.75">
      <c r="A70" s="5" t="s">
        <v>85</v>
      </c>
      <c r="G70" s="11">
        <f>+G57+G45+G67</f>
        <v>1559</v>
      </c>
      <c r="H70" s="12"/>
      <c r="I70" s="11">
        <f>+I57+I45+I67</f>
        <v>1647</v>
      </c>
    </row>
    <row r="71" ht="12.75">
      <c r="C71" s="23"/>
    </row>
    <row r="72" spans="1:9" ht="12.75">
      <c r="A72" s="5" t="s">
        <v>40</v>
      </c>
      <c r="C72" s="23"/>
      <c r="G72" s="11"/>
      <c r="H72" s="12"/>
      <c r="I72" s="11"/>
    </row>
    <row r="73" spans="1:9" ht="12.75">
      <c r="A73" s="5" t="s">
        <v>104</v>
      </c>
      <c r="C73" s="23"/>
      <c r="G73" s="16">
        <f>'bs'!D30</f>
        <v>8557</v>
      </c>
      <c r="H73" s="17"/>
      <c r="I73" s="16">
        <v>5370</v>
      </c>
    </row>
    <row r="74" spans="1:9" ht="12.75">
      <c r="A74" s="5" t="s">
        <v>38</v>
      </c>
      <c r="C74" s="23"/>
      <c r="G74" s="18"/>
      <c r="H74" s="4"/>
      <c r="I74" s="18"/>
    </row>
    <row r="75" spans="1:9" ht="12.75">
      <c r="A75" s="5" t="s">
        <v>112</v>
      </c>
      <c r="C75" s="23"/>
      <c r="G75" s="18">
        <f>SUM(G70:G73)</f>
        <v>10116</v>
      </c>
      <c r="H75" s="4"/>
      <c r="I75" s="18">
        <f>SUM(I70:I73)</f>
        <v>7017</v>
      </c>
    </row>
    <row r="76" spans="2:9" ht="4.5" customHeight="1" thickBot="1">
      <c r="B76" s="10"/>
      <c r="C76" s="23"/>
      <c r="G76" s="19"/>
      <c r="H76" s="12"/>
      <c r="I76" s="19"/>
    </row>
    <row r="77" spans="2:9" ht="13.5" thickTop="1">
      <c r="B77" s="10"/>
      <c r="C77" s="23"/>
      <c r="G77" s="11"/>
      <c r="H77" s="12"/>
      <c r="I77" s="15"/>
    </row>
    <row r="78" spans="2:9" ht="12.75">
      <c r="B78" s="10"/>
      <c r="G78" s="20">
        <f>G75-'bs'!B30</f>
        <v>0</v>
      </c>
      <c r="H78" s="21"/>
      <c r="I78" s="20">
        <f>30774-I75</f>
        <v>23757</v>
      </c>
    </row>
    <row r="79" spans="1:9" ht="12.75">
      <c r="A79" s="86" t="s">
        <v>121</v>
      </c>
      <c r="B79" s="86"/>
      <c r="C79" s="86"/>
      <c r="D79" s="86"/>
      <c r="E79" s="86"/>
      <c r="F79" s="86"/>
      <c r="G79" s="86"/>
      <c r="H79" s="86"/>
      <c r="I79" s="86"/>
    </row>
    <row r="80" spans="1:9" ht="12.75">
      <c r="A80" s="86"/>
      <c r="B80" s="86"/>
      <c r="C80" s="86"/>
      <c r="D80" s="86"/>
      <c r="E80" s="86"/>
      <c r="F80" s="86"/>
      <c r="G80" s="86"/>
      <c r="H80" s="86"/>
      <c r="I80" s="86"/>
    </row>
    <row r="82" ht="12.75">
      <c r="G82" s="22">
        <f>G75-'bs'!B30</f>
        <v>0</v>
      </c>
    </row>
  </sheetData>
  <sheetProtection/>
  <mergeCells count="7">
    <mergeCell ref="A79:I80"/>
    <mergeCell ref="A6:I6"/>
    <mergeCell ref="A7:I7"/>
    <mergeCell ref="A1:I1"/>
    <mergeCell ref="A2:I2"/>
    <mergeCell ref="A5:I5"/>
    <mergeCell ref="A3:I3"/>
  </mergeCells>
  <printOptions horizontalCentered="1"/>
  <pageMargins left="0.75" right="0.5" top="0.75" bottom="0.75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 </cp:lastModifiedBy>
  <cp:lastPrinted>2011-03-16T09:44:54Z</cp:lastPrinted>
  <dcterms:created xsi:type="dcterms:W3CDTF">2005-04-05T09:22:45Z</dcterms:created>
  <dcterms:modified xsi:type="dcterms:W3CDTF">2011-03-29T07:51:26Z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